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<sst xmlns="http://schemas.openxmlformats.org/spreadsheetml/2006/main" count="76" uniqueCount="75">
  <si>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</si>
  <si>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</si>
  <si>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</si>
  <si>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</si>
  <si>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</si>
  <si>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</si>
  <si>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</si>
  <si>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</si>
  <si>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</si>
  <si>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</si>
  <si>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</si>
  <si>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</si>
  <si>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</si>
  <si>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</si>
  <si>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</si>
  <si>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</si>
  <si>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</si>
  <si>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</si>
  <si>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</si>
  <si>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</si>
  <si>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</si>
  <si>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</si>
  <si>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</si>
  <si>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</si>
  <si>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</si>
  <si>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</si>
  <si>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</si>
  <si>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</si>
  <si>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</si>
  <si>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</si>
  <si>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</si>
  <si>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</si>
  <si>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</si>
  <si>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</si>
  <si>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</si>
  <si>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</si>
  <si>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</si>
  <si>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</si>
  <si>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</si>
  <si>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</si>
  <si>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</si>
  <si>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</si>
  <si>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</si>
  <si>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</si>
  <si>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</si>
  <si>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</si>
  <si>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</si>
  <si>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</si>
  <si>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</si>
  <si>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</si>
  <si>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</si>
  <si>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</si>
  <si>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</si>
  <si>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</si>
  <si>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</si>
  <si>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</si>
  <si>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</si>
  <si>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</si>
  <si>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</si>
  <si>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</si>
  <si>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</si>
  <si>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</si>
  <si>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</si>
  <si>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</si>
  <si>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</si>
  <si>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</si>
  <si>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</si>
  <si>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29/06/22 - VENCIMENTO 06/07/22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</si>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</sst>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20176</v>
      </c>
      <c r="C7" s="47">
        <f t="shared" si="0"/>
        <v>16167</v>
      </c>
      <c r="D7" s="47">
        <f t="shared" si="0"/>
        <v>26162</v>
      </c>
      <c r="E7" s="47">
        <f t="shared" si="0"/>
        <v>6002</v>
      </c>
      <c r="F7" s="47">
        <f t="shared" si="0"/>
        <v>14793</v>
      </c>
      <c r="G7" s="47">
        <f t="shared" si="0"/>
        <v>12095</v>
      </c>
      <c r="H7" s="47">
        <f t="shared" si="0"/>
        <v>19324</v>
      </c>
      <c r="I7" s="47">
        <f t="shared" si="0"/>
        <v>24805</v>
      </c>
      <c r="J7" s="47">
        <f t="shared" si="0"/>
        <v>11001</v>
      </c>
      <c r="K7" s="47">
        <f t="shared" si="0"/>
        <v>150525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1235</v>
      </c>
      <c r="C8" s="45">
        <f t="shared" si="1"/>
        <v>1099</v>
      </c>
      <c r="D8" s="45">
        <f t="shared" si="1"/>
        <v>1451</v>
      </c>
      <c r="E8" s="45">
        <f t="shared" si="1"/>
        <v>394</v>
      </c>
      <c r="F8" s="45">
        <f t="shared" si="1"/>
        <v>852</v>
      </c>
      <c r="G8" s="45">
        <f t="shared" si="1"/>
        <v>395</v>
      </c>
      <c r="H8" s="45">
        <f t="shared" si="1"/>
        <v>460</v>
      </c>
      <c r="I8" s="45">
        <f t="shared" si="1"/>
        <v>1195</v>
      </c>
      <c r="J8" s="45">
        <f t="shared" si="1"/>
        <v>360</v>
      </c>
      <c r="K8" s="38">
        <f>SUM(B8:J8)</f>
        <v>7441</v>
      </c>
      <c r="L8"/>
      <c r="M8"/>
      <c r="N8"/>
    </row>
    <row r="9" spans="1:14" ht="16.5" customHeight="1">
      <c r="A9" s="22" t="s">
        <v>32</v>
      </c>
      <c r="B9" s="45">
        <v>1232</v>
      </c>
      <c r="C9" s="45">
        <v>1098</v>
      </c>
      <c r="D9" s="45">
        <v>1451</v>
      </c>
      <c r="E9" s="45">
        <v>383</v>
      </c>
      <c r="F9" s="45">
        <v>851</v>
      </c>
      <c r="G9" s="45">
        <v>394</v>
      </c>
      <c r="H9" s="45">
        <v>460</v>
      </c>
      <c r="I9" s="45">
        <v>1189</v>
      </c>
      <c r="J9" s="45">
        <v>360</v>
      </c>
      <c r="K9" s="38">
        <f>SUM(B9:J9)</f>
        <v>7418</v>
      </c>
      <c r="L9"/>
      <c r="M9"/>
      <c r="N9"/>
    </row>
    <row r="10" spans="1:14" ht="16.5" customHeight="1">
      <c r="A10" s="22" t="s">
        <v>31</v>
      </c>
      <c r="B10" s="45">
        <v>3</v>
      </c>
      <c r="C10" s="45">
        <v>1</v>
      </c>
      <c r="D10" s="45">
        <v>0</v>
      </c>
      <c r="E10" s="45">
        <v>11</v>
      </c>
      <c r="F10" s="45">
        <v>1</v>
      </c>
      <c r="G10" s="45">
        <v>1</v>
      </c>
      <c r="H10" s="45">
        <v>0</v>
      </c>
      <c r="I10" s="45">
        <v>6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30</v>
      </c>
      <c r="B11" s="43">
        <v>18941</v>
      </c>
      <c r="C11" s="43">
        <v>15068</v>
      </c>
      <c r="D11" s="43">
        <v>24711</v>
      </c>
      <c r="E11" s="43">
        <v>5608</v>
      </c>
      <c r="F11" s="43">
        <v>13941</v>
      </c>
      <c r="G11" s="43">
        <v>11700</v>
      </c>
      <c r="H11" s="43">
        <v>18864</v>
      </c>
      <c r="I11" s="43">
        <v>23610</v>
      </c>
      <c r="J11" s="43">
        <v>10641</v>
      </c>
      <c r="K11" s="38">
        <f>SUM(B11:J11)</f>
        <v>143084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0.627247601086894</v>
      </c>
      <c r="C16" s="39">
        <v>0.675065342508278</v>
      </c>
      <c r="D16" s="39">
        <v>0.594474668721421</v>
      </c>
      <c r="E16" s="39">
        <v>0.744740128436908</v>
      </c>
      <c r="F16" s="39">
        <v>0.634433758516043</v>
      </c>
      <c r="G16" s="39">
        <v>0.651340630189956</v>
      </c>
      <c r="H16" s="39">
        <v>0.617760921616886</v>
      </c>
      <c r="I16" s="39">
        <v>0.623475810703799</v>
      </c>
      <c r="J16" s="39">
        <v>0.62589258049273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65007.40999999999</v>
      </c>
      <c r="C18" s="36">
        <f aca="true" t="shared" si="2" ref="C18:J18">SUM(C19:C27)</f>
        <v>67136.4</v>
      </c>
      <c r="D18" s="36">
        <f t="shared" si="2"/>
        <v>100374.54000000002</v>
      </c>
      <c r="E18" s="36">
        <f t="shared" si="2"/>
        <v>27712.19</v>
      </c>
      <c r="F18" s="36">
        <f t="shared" si="2"/>
        <v>56770.40999999999</v>
      </c>
      <c r="G18" s="36">
        <f t="shared" si="2"/>
        <v>46353.670000000006</v>
      </c>
      <c r="H18" s="36">
        <f t="shared" si="2"/>
        <v>57653.74999999999</v>
      </c>
      <c r="I18" s="36">
        <f t="shared" si="2"/>
        <v>75134.13000000002</v>
      </c>
      <c r="J18" s="36">
        <f t="shared" si="2"/>
        <v>30137.92</v>
      </c>
      <c r="K18" s="36">
        <f>SUM(B18:J18)</f>
        <v>526280.42</v>
      </c>
      <c r="L18"/>
      <c r="M18"/>
      <c r="N18"/>
    </row>
    <row r="19" spans="1:14" ht="16.5" customHeight="1">
      <c r="A19" s="35" t="s">
        <v>27</v>
      </c>
      <c r="B19" s="61">
        <f>ROUND((B13+B14)*B7,2)</f>
        <v>90612.43</v>
      </c>
      <c r="C19" s="61">
        <f aca="true" t="shared" si="3" ref="C19:J19">ROUND((C13+C14)*C7,2)</f>
        <v>79766.36</v>
      </c>
      <c r="D19" s="61">
        <f t="shared" si="3"/>
        <v>143093.06</v>
      </c>
      <c r="E19" s="61">
        <f t="shared" si="3"/>
        <v>28541.91</v>
      </c>
      <c r="F19" s="61">
        <f t="shared" si="3"/>
        <v>74444.29</v>
      </c>
      <c r="G19" s="61">
        <f t="shared" si="3"/>
        <v>61483.72</v>
      </c>
      <c r="H19" s="61">
        <f t="shared" si="3"/>
        <v>78213.89</v>
      </c>
      <c r="I19" s="61">
        <f t="shared" si="3"/>
        <v>101415.24</v>
      </c>
      <c r="J19" s="61">
        <f t="shared" si="3"/>
        <v>50892.83</v>
      </c>
      <c r="K19" s="30">
        <f>SUM(B19:J19)</f>
        <v>708463.7299999999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-33776</v>
      </c>
      <c r="C20" s="30">
        <f t="shared" si="4"/>
        <v>-25918.85</v>
      </c>
      <c r="D20" s="30">
        <f t="shared" si="4"/>
        <v>-58027.86</v>
      </c>
      <c r="E20" s="30">
        <f t="shared" si="4"/>
        <v>-7285.6</v>
      </c>
      <c r="F20" s="30">
        <f t="shared" si="4"/>
        <v>-27214.32</v>
      </c>
      <c r="G20" s="30">
        <f t="shared" si="4"/>
        <v>-21436.88</v>
      </c>
      <c r="H20" s="30">
        <f t="shared" si="4"/>
        <v>-29896.41</v>
      </c>
      <c r="I20" s="30">
        <f t="shared" si="4"/>
        <v>-38185.29</v>
      </c>
      <c r="J20" s="30">
        <f t="shared" si="4"/>
        <v>-19039.39</v>
      </c>
      <c r="K20" s="30">
        <f aca="true" t="shared" si="5" ref="K18:K26">SUM(B20:J20)</f>
        <v>-260780.60000000003</v>
      </c>
      <c r="L20"/>
      <c r="M20"/>
      <c r="N20"/>
    </row>
    <row r="21" spans="1:14" ht="16.5" customHeight="1">
      <c r="A21" s="18" t="s">
        <v>25</v>
      </c>
      <c r="B21" s="30">
        <v>5025.61</v>
      </c>
      <c r="C21" s="30">
        <v>8471.31</v>
      </c>
      <c r="D21" s="30">
        <v>8424.46</v>
      </c>
      <c r="E21" s="30">
        <v>2054.02</v>
      </c>
      <c r="F21" s="30">
        <v>6817.06</v>
      </c>
      <c r="G21" s="30">
        <v>3517.44</v>
      </c>
      <c r="H21" s="30">
        <v>4733.95</v>
      </c>
      <c r="I21" s="30">
        <v>6901.48</v>
      </c>
      <c r="J21" s="30">
        <v>2851.81</v>
      </c>
      <c r="K21" s="30">
        <f t="shared" si="5"/>
        <v>48797.14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121.14</v>
      </c>
      <c r="C24" s="30">
        <v>126.53</v>
      </c>
      <c r="D24" s="30">
        <v>188.44</v>
      </c>
      <c r="E24" s="30">
        <v>51.15</v>
      </c>
      <c r="F24" s="30">
        <v>107.68</v>
      </c>
      <c r="G24" s="30">
        <v>86.15</v>
      </c>
      <c r="H24" s="30">
        <v>107.68</v>
      </c>
      <c r="I24" s="30">
        <v>139.99</v>
      </c>
      <c r="J24" s="30">
        <v>56.53</v>
      </c>
      <c r="K24" s="30">
        <f t="shared" si="5"/>
        <v>985.29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817.04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6507.43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-81037.21</v>
      </c>
      <c r="C29" s="30">
        <f t="shared" si="6"/>
        <v>-12604.64</v>
      </c>
      <c r="D29" s="30">
        <f t="shared" si="6"/>
        <v>-55001.89000000003</v>
      </c>
      <c r="E29" s="30">
        <f t="shared" si="6"/>
        <v>-83204.48</v>
      </c>
      <c r="F29" s="30">
        <f t="shared" si="6"/>
        <v>-4343.18</v>
      </c>
      <c r="G29" s="30">
        <f t="shared" si="6"/>
        <v>-100513.59000000001</v>
      </c>
      <c r="H29" s="30">
        <f t="shared" si="6"/>
        <v>-23140.469999999998</v>
      </c>
      <c r="I29" s="30">
        <f t="shared" si="6"/>
        <v>-38029.11</v>
      </c>
      <c r="J29" s="30">
        <f t="shared" si="6"/>
        <v>-18471.960000000025</v>
      </c>
      <c r="K29" s="30">
        <f aca="true" t="shared" si="7" ref="K29:K37">SUM(B29:J29)</f>
        <v>-416346.53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-80363.58</v>
      </c>
      <c r="C30" s="30">
        <f t="shared" si="8"/>
        <v>-11901.07</v>
      </c>
      <c r="D30" s="30">
        <f t="shared" si="8"/>
        <v>-30825.5</v>
      </c>
      <c r="E30" s="30">
        <f t="shared" si="8"/>
        <v>-82920.06</v>
      </c>
      <c r="F30" s="30">
        <f t="shared" si="8"/>
        <v>-3744.4</v>
      </c>
      <c r="G30" s="30">
        <f t="shared" si="8"/>
        <v>-100034.57</v>
      </c>
      <c r="H30" s="30">
        <f t="shared" si="8"/>
        <v>-22541.69</v>
      </c>
      <c r="I30" s="30">
        <f t="shared" si="8"/>
        <v>-37250.7</v>
      </c>
      <c r="J30" s="30">
        <f t="shared" si="8"/>
        <v>-11462.01</v>
      </c>
      <c r="K30" s="30">
        <f t="shared" si="7"/>
        <v>-381043.58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-5420.8</v>
      </c>
      <c r="C31" s="30">
        <f aca="true" t="shared" si="9" ref="C31:J31">-ROUND((C9)*$E$3,2)</f>
        <v>-4831.2</v>
      </c>
      <c r="D31" s="30">
        <f t="shared" si="9"/>
        <v>-6384.4</v>
      </c>
      <c r="E31" s="30">
        <f t="shared" si="9"/>
        <v>-1685.2</v>
      </c>
      <c r="F31" s="30">
        <f t="shared" si="9"/>
        <v>-3744.4</v>
      </c>
      <c r="G31" s="30">
        <f t="shared" si="9"/>
        <v>-1733.6</v>
      </c>
      <c r="H31" s="30">
        <f t="shared" si="9"/>
        <v>-2024</v>
      </c>
      <c r="I31" s="30">
        <f t="shared" si="9"/>
        <v>-5231.6</v>
      </c>
      <c r="J31" s="30">
        <f t="shared" si="9"/>
        <v>-1584</v>
      </c>
      <c r="K31" s="30">
        <f t="shared" si="7"/>
        <v>-32639.200000000004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-74942.78</v>
      </c>
      <c r="C34" s="30">
        <v>-7069.87</v>
      </c>
      <c r="D34" s="30">
        <v>-24441.1</v>
      </c>
      <c r="E34" s="30">
        <v>-81234.86</v>
      </c>
      <c r="F34" s="26">
        <v>0</v>
      </c>
      <c r="G34" s="30">
        <v>-98300.97</v>
      </c>
      <c r="H34" s="30">
        <v>-20517.69</v>
      </c>
      <c r="I34" s="30">
        <v>-32019.1</v>
      </c>
      <c r="J34" s="30">
        <v>-9878.01</v>
      </c>
      <c r="K34" s="30">
        <f t="shared" si="7"/>
        <v>-348404.37999999995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-673.63</v>
      </c>
      <c r="C35" s="27">
        <f t="shared" si="10"/>
        <v>-703.57</v>
      </c>
      <c r="D35" s="27">
        <f t="shared" si="10"/>
        <v>-24176.39000000003</v>
      </c>
      <c r="E35" s="27">
        <f t="shared" si="10"/>
        <v>-284.42</v>
      </c>
      <c r="F35" s="27">
        <f t="shared" si="10"/>
        <v>-598.78</v>
      </c>
      <c r="G35" s="27">
        <f t="shared" si="10"/>
        <v>-479.02</v>
      </c>
      <c r="H35" s="27">
        <f t="shared" si="10"/>
        <v>-598.78</v>
      </c>
      <c r="I35" s="27">
        <f t="shared" si="10"/>
        <v>-778.41</v>
      </c>
      <c r="J35" s="27">
        <f t="shared" si="10"/>
        <v>-7009.950000000025</v>
      </c>
      <c r="K35" s="30">
        <f t="shared" si="7"/>
        <v>-35302.95000000005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0</v>
      </c>
      <c r="F43" s="17">
        <v>0</v>
      </c>
      <c r="G43" s="17">
        <v>0</v>
      </c>
      <c r="H43" s="17">
        <v>891000</v>
      </c>
      <c r="I43" s="17">
        <v>0</v>
      </c>
      <c r="J43" s="17">
        <v>427500</v>
      </c>
      <c r="K43" s="17">
        <f>SUM(B43:J43)</f>
        <v>2668500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0</v>
      </c>
      <c r="F44" s="17">
        <v>0</v>
      </c>
      <c r="G44" s="17">
        <v>0</v>
      </c>
      <c r="H44" s="17">
        <v>-891000</v>
      </c>
      <c r="I44" s="17">
        <v>0</v>
      </c>
      <c r="J44" s="17">
        <v>-427500</v>
      </c>
      <c r="K44" s="17">
        <f>SUM(B44:J44)</f>
        <v>-2668500</v>
      </c>
      <c r="L44" s="24"/>
      <c r="M44"/>
      <c r="N44"/>
    </row>
    <row r="45" spans="1:14" s="23" customFormat="1" ht="16.5" customHeight="1">
      <c r="A45" s="25" t="s">
        <v>70</v>
      </c>
      <c r="B45" s="17">
        <v>-673.63</v>
      </c>
      <c r="C45" s="17">
        <v>-703.57</v>
      </c>
      <c r="D45" s="17">
        <v>-1047.86</v>
      </c>
      <c r="E45" s="17">
        <v>-284.42</v>
      </c>
      <c r="F45" s="17">
        <v>-598.78</v>
      </c>
      <c r="G45" s="17">
        <v>-479.02</v>
      </c>
      <c r="H45" s="17">
        <v>-598.78</v>
      </c>
      <c r="I45" s="17">
        <v>-778.41</v>
      </c>
      <c r="J45" s="17">
        <v>-314.36</v>
      </c>
      <c r="K45" s="17">
        <f>SUM(B45:J45)</f>
        <v>-5478.83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0</v>
      </c>
      <c r="C49" s="27">
        <f>IF(C18+C29+C50&lt;0,0,C18+C29+C50)</f>
        <v>54531.759999999995</v>
      </c>
      <c r="D49" s="27">
        <f>IF(D18+D29+D50&lt;0,0,D18+D29+D50)</f>
        <v>45372.649999999994</v>
      </c>
      <c r="E49" s="27">
        <f>IF(E18+E29+E50&lt;0,0,E18+E29+E50)</f>
        <v>0</v>
      </c>
      <c r="F49" s="27">
        <f>IF(F18+F29+F50&lt;0,0,F18+F29+F50)</f>
        <v>52427.22999999999</v>
      </c>
      <c r="G49" s="27">
        <f>IF(G18+G29+G50&lt;0,0,G18+G29+G50)</f>
        <v>0</v>
      </c>
      <c r="H49" s="27">
        <f>IF(H18+H29+H50&lt;0,0,H18+H29+H50)</f>
        <v>34513.28</v>
      </c>
      <c r="I49" s="27">
        <f>IF(I18+I29+I50&lt;0,0,I18+I29+I50)</f>
        <v>37105.02000000002</v>
      </c>
      <c r="J49" s="27">
        <f>IF(J18+J29+J50&lt;0,0,J18+J29+J50)</f>
        <v>11665.959999999974</v>
      </c>
      <c r="K49" s="20">
        <f>SUM(B49:J49)</f>
        <v>235615.89999999997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-16029.800000000017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-55492.28999999999</v>
      </c>
      <c r="F51" s="27">
        <f>IF(F18+F29+F50&gt;0,0,F18+F29+F50)</f>
        <v>0</v>
      </c>
      <c r="G51" s="27">
        <f>IF(G18+G29+G50&gt;0,0,G18+G29+G50)</f>
        <v>-54159.920000000006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20">
        <f>SUM(B51:J51)</f>
        <v>-125682.01000000001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0</v>
      </c>
      <c r="C55" s="10">
        <f t="shared" si="11"/>
        <v>54531.76</v>
      </c>
      <c r="D55" s="10">
        <f t="shared" si="11"/>
        <v>45372.64</v>
      </c>
      <c r="E55" s="10">
        <f t="shared" si="11"/>
        <v>0</v>
      </c>
      <c r="F55" s="10">
        <f t="shared" si="11"/>
        <v>52427.23</v>
      </c>
      <c r="G55" s="10">
        <f t="shared" si="11"/>
        <v>0</v>
      </c>
      <c r="H55" s="10">
        <f t="shared" si="11"/>
        <v>34513.28</v>
      </c>
      <c r="I55" s="10">
        <f>SUM(I56:I68)</f>
        <v>37105.02</v>
      </c>
      <c r="J55" s="10">
        <f t="shared" si="11"/>
        <v>11665.96</v>
      </c>
      <c r="K55" s="5">
        <f>SUM(K56:K68)</f>
        <v>235615.88999999998</v>
      </c>
      <c r="L55" s="9"/>
    </row>
    <row r="56" spans="1:11" ht="16.5" customHeight="1">
      <c r="A56" s="7" t="s">
        <v>57</v>
      </c>
      <c r="B56" s="8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0</v>
      </c>
    </row>
    <row r="57" spans="1:11" ht="16.5" customHeight="1">
      <c r="A57" s="7" t="s">
        <v>58</v>
      </c>
      <c r="B57" s="8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0</v>
      </c>
    </row>
    <row r="58" spans="1:11" ht="16.5" customHeight="1">
      <c r="A58" s="7" t="s">
        <v>4</v>
      </c>
      <c r="B58" s="6">
        <v>0</v>
      </c>
      <c r="C58" s="8">
        <v>54531.76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54531.76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45372.64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45372.64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0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52427.23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52427.23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0</v>
      </c>
      <c r="H62" s="6">
        <v>0</v>
      </c>
      <c r="I62" s="6">
        <v>0</v>
      </c>
      <c r="J62" s="6">
        <v>0</v>
      </c>
      <c r="K62" s="5">
        <f t="shared" si="12"/>
        <v>0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34513.28</v>
      </c>
      <c r="I63" s="6">
        <v>0</v>
      </c>
      <c r="J63" s="6">
        <v>0</v>
      </c>
      <c r="K63" s="5">
        <f t="shared" si="12"/>
        <v>34513.28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28192.39</v>
      </c>
      <c r="J65" s="6">
        <v>0</v>
      </c>
      <c r="K65" s="5">
        <f t="shared" si="12"/>
        <v>28192.39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8912.63</v>
      </c>
      <c r="J66" s="6">
        <v>0</v>
      </c>
      <c r="K66" s="5">
        <f t="shared" si="12"/>
        <v>8912.63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11665.96</v>
      </c>
      <c r="K67" s="5">
        <f t="shared" si="12"/>
        <v>11665.96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2022-07-07T18:49:10Z</dcterms:modified>
  <cp:category/>
  <cp:version/>
  <cp:contentType/>
  <cp:contentStatus/>
</cp:coreProperties>
</file>