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'!$A$1:$K$68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<sst xmlns="http://schemas.openxmlformats.org/spreadsheetml/2006/main" count="76" uniqueCount="75">
  <si>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</si>
  <si>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</si>
  <si>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</si>
  <si>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</si>
  <si>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</si>
  <si>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</si>
  <si>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</si>
  <si>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</si>
  <si>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</si>
  <si>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</si>
  <si>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</si>
  <si>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</si>
  <si>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</si>
  <si>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</si>
  <si>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</si>
  <si>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</si>
  <si>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</si>
  <si>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</si>
  <si>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</si>
  <si>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</si>
  <si>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</si>
  <si>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</si>
  <si>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</si>
  <si>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</si>
  <si>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</si>
  <si>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</si>
  <si>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</si>
  <si>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</si>
  <si>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</si>
  <si>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</si>
  <si>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</si>
  <si>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</si>
  <si>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</si>
  <si>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</si>
  <si>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</si>
  <si>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</si>
  <si>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</si>
  <si>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</si>
  <si>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</si>
  <si>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</si>
  <si>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</si>
  <si>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</si>
  <si>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</si>
  <si>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</si>
  <si>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</si>
  <si>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</si>
  <si>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</si>
  <si>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</si>
  <si>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</si>
  <si>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</si>
  <si>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</si>
  <si>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</si>
  <si>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</si>
  <si>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</si>
  <si>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</si>
  <si>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</si>
  <si>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</si>
  <si>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</si>
  <si>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</si>
  <si>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</si>
  <si>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</si>
  <si>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</si>
  <si>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</si>
  <si>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</si>
  <si>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</si>
  <si>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</si>
  <si>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4. Remuneração Bruta do Operador (4.1 + 4.2 + 4.3 + 4.4 + 4.5 + 4.6 + 4.7)</t>
  </si>
  <si>
    <t>OPERAÇÃO 28/06/22 - VENCIMENTO 05/07/22</t>
  </si>
  <si>
    <t>5.2.8. Ajuste de Cronograma (+)</t>
  </si>
  <si>
    <t>5.2.9. Ajuste de Cronograma (-)</t>
  </si>
  <si>
    <t>5.2.10. Desconto do Saldo Remanescente de Investimento em SMGO</t>
  </si>
  <si>
    <t>2.1 Tarifa de Remuneração por Passageiro Transportado Combustível</t>
  </si>
  <si>
    <t>4.6. Remuneração SMGO</t>
  </si>
  <si>
    <t>4.7. Remuneração Manutenção de Validadores</t>
  </si>
  <si>
    <t>4.8. Remuneração Comunicação de Dados por Chip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</si>
</sst>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horizontal="center" vertical="center"/>
    </xf>
    <xf numFmtId="0" fontId="32" fillId="33" borderId="4" xfId="0" applyFont="1" applyFill="1" applyBorder="1" applyAlignment="1">
      <alignment horizontal="left" vertical="center" indent="2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8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6" t="s">
        <v>55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>
      <c r="A2" s="57" t="s">
        <v>67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.75">
      <c r="A3" s="51"/>
      <c r="B3" s="54"/>
      <c r="C3" s="51"/>
      <c r="D3" s="51" t="s">
        <v>49</v>
      </c>
      <c r="E3" s="53">
        <v>4.4</v>
      </c>
      <c r="F3" s="53"/>
      <c r="G3" s="52"/>
      <c r="H3" s="52"/>
      <c r="I3" s="52"/>
      <c r="J3" s="52"/>
      <c r="K3" s="51"/>
    </row>
    <row r="4" spans="1:11" ht="15.75">
      <c r="A4" s="58" t="s">
        <v>48</v>
      </c>
      <c r="B4" s="59" t="s">
        <v>47</v>
      </c>
      <c r="C4" s="60"/>
      <c r="D4" s="60"/>
      <c r="E4" s="60"/>
      <c r="F4" s="60"/>
      <c r="G4" s="60"/>
      <c r="H4" s="60"/>
      <c r="I4" s="60"/>
      <c r="J4" s="60"/>
      <c r="K4" s="58" t="s">
        <v>46</v>
      </c>
    </row>
    <row r="5" spans="1:11" ht="43.5" customHeight="1">
      <c r="A5" s="58"/>
      <c r="B5" s="49" t="s">
        <v>59</v>
      </c>
      <c r="C5" s="49" t="s">
        <v>45</v>
      </c>
      <c r="D5" s="50" t="s">
        <v>60</v>
      </c>
      <c r="E5" s="50" t="s">
        <v>61</v>
      </c>
      <c r="F5" s="50" t="s">
        <v>62</v>
      </c>
      <c r="G5" s="49" t="s">
        <v>63</v>
      </c>
      <c r="H5" s="50" t="s">
        <v>60</v>
      </c>
      <c r="I5" s="49" t="s">
        <v>44</v>
      </c>
      <c r="J5" s="49" t="s">
        <v>64</v>
      </c>
      <c r="K5" s="58"/>
    </row>
    <row r="6" spans="1:11" ht="18.75" customHeight="1">
      <c r="A6" s="58"/>
      <c r="B6" s="48" t="s">
        <v>43</v>
      </c>
      <c r="C6" s="48" t="s">
        <v>42</v>
      </c>
      <c r="D6" s="48" t="s">
        <v>41</v>
      </c>
      <c r="E6" s="48" t="s">
        <v>40</v>
      </c>
      <c r="F6" s="48" t="s">
        <v>39</v>
      </c>
      <c r="G6" s="48" t="s">
        <v>38</v>
      </c>
      <c r="H6" s="48" t="s">
        <v>37</v>
      </c>
      <c r="I6" s="48" t="s">
        <v>36</v>
      </c>
      <c r="J6" s="48" t="s">
        <v>35</v>
      </c>
      <c r="K6" s="58"/>
    </row>
    <row r="7" spans="1:14" ht="16.5" customHeight="1">
      <c r="A7" s="13" t="s">
        <v>34</v>
      </c>
      <c r="B7" s="47">
        <f aca="true" t="shared" si="0" ref="B7:K7">B8+B11</f>
        <v>323910</v>
      </c>
      <c r="C7" s="47">
        <f t="shared" si="0"/>
        <v>257104</v>
      </c>
      <c r="D7" s="47">
        <f t="shared" si="0"/>
        <v>329894</v>
      </c>
      <c r="E7" s="47">
        <f t="shared" si="0"/>
        <v>177644</v>
      </c>
      <c r="F7" s="47">
        <f t="shared" si="0"/>
        <v>217733</v>
      </c>
      <c r="G7" s="47">
        <f t="shared" si="0"/>
        <v>215070</v>
      </c>
      <c r="H7" s="47">
        <f t="shared" si="0"/>
        <v>256248</v>
      </c>
      <c r="I7" s="47">
        <f t="shared" si="0"/>
        <v>361875</v>
      </c>
      <c r="J7" s="47">
        <f t="shared" si="0"/>
        <v>115576</v>
      </c>
      <c r="K7" s="47">
        <f t="shared" si="0"/>
        <v>2255054</v>
      </c>
      <c r="L7" s="46"/>
      <c r="M7"/>
      <c r="N7"/>
    </row>
    <row r="8" spans="1:14" ht="16.5" customHeight="1">
      <c r="A8" s="44" t="s">
        <v>33</v>
      </c>
      <c r="B8" s="45">
        <f aca="true" t="shared" si="1" ref="B8:J8">+B9+B10</f>
        <v>18411</v>
      </c>
      <c r="C8" s="45">
        <f t="shared" si="1"/>
        <v>17597</v>
      </c>
      <c r="D8" s="45">
        <f t="shared" si="1"/>
        <v>18155</v>
      </c>
      <c r="E8" s="45">
        <f t="shared" si="1"/>
        <v>11640</v>
      </c>
      <c r="F8" s="45">
        <f t="shared" si="1"/>
        <v>13224</v>
      </c>
      <c r="G8" s="45">
        <f t="shared" si="1"/>
        <v>6676</v>
      </c>
      <c r="H8" s="45">
        <f t="shared" si="1"/>
        <v>6172</v>
      </c>
      <c r="I8" s="45">
        <f t="shared" si="1"/>
        <v>18968</v>
      </c>
      <c r="J8" s="45">
        <f t="shared" si="1"/>
        <v>3778</v>
      </c>
      <c r="K8" s="38">
        <f>SUM(B8:J8)</f>
        <v>114621</v>
      </c>
      <c r="L8"/>
      <c r="M8"/>
      <c r="N8"/>
    </row>
    <row r="9" spans="1:14" ht="16.5" customHeight="1">
      <c r="A9" s="22" t="s">
        <v>32</v>
      </c>
      <c r="B9" s="45">
        <v>18371</v>
      </c>
      <c r="C9" s="45">
        <v>17585</v>
      </c>
      <c r="D9" s="45">
        <v>18153</v>
      </c>
      <c r="E9" s="45">
        <v>11513</v>
      </c>
      <c r="F9" s="45">
        <v>13207</v>
      </c>
      <c r="G9" s="45">
        <v>6673</v>
      </c>
      <c r="H9" s="45">
        <v>6172</v>
      </c>
      <c r="I9" s="45">
        <v>18890</v>
      </c>
      <c r="J9" s="45">
        <v>3778</v>
      </c>
      <c r="K9" s="38">
        <f>SUM(B9:J9)</f>
        <v>114342</v>
      </c>
      <c r="L9"/>
      <c r="M9"/>
      <c r="N9"/>
    </row>
    <row r="10" spans="1:14" ht="16.5" customHeight="1">
      <c r="A10" s="22" t="s">
        <v>31</v>
      </c>
      <c r="B10" s="45">
        <v>40</v>
      </c>
      <c r="C10" s="45">
        <v>12</v>
      </c>
      <c r="D10" s="45">
        <v>2</v>
      </c>
      <c r="E10" s="45">
        <v>127</v>
      </c>
      <c r="F10" s="45">
        <v>17</v>
      </c>
      <c r="G10" s="45">
        <v>3</v>
      </c>
      <c r="H10" s="45">
        <v>0</v>
      </c>
      <c r="I10" s="45">
        <v>78</v>
      </c>
      <c r="J10" s="45">
        <v>0</v>
      </c>
      <c r="K10" s="38">
        <f>SUM(B10:J10)</f>
        <v>279</v>
      </c>
      <c r="L10"/>
      <c r="M10"/>
      <c r="N10"/>
    </row>
    <row r="11" spans="1:14" ht="16.5" customHeight="1">
      <c r="A11" s="44" t="s">
        <v>30</v>
      </c>
      <c r="B11" s="43">
        <v>305499</v>
      </c>
      <c r="C11" s="43">
        <v>239507</v>
      </c>
      <c r="D11" s="43">
        <v>311739</v>
      </c>
      <c r="E11" s="43">
        <v>166004</v>
      </c>
      <c r="F11" s="43">
        <v>204509</v>
      </c>
      <c r="G11" s="43">
        <v>208394</v>
      </c>
      <c r="H11" s="43">
        <v>250076</v>
      </c>
      <c r="I11" s="43">
        <v>342907</v>
      </c>
      <c r="J11" s="43">
        <v>111798</v>
      </c>
      <c r="K11" s="38">
        <f>SUM(B11:J11)</f>
        <v>2140433</v>
      </c>
      <c r="L11"/>
      <c r="M11"/>
      <c r="N11"/>
    </row>
    <row r="12" spans="1:14" ht="12" customHeight="1">
      <c r="A12" s="22"/>
      <c r="B12" s="43"/>
      <c r="C12" s="43"/>
      <c r="D12" s="43"/>
      <c r="E12" s="43"/>
      <c r="F12" s="43"/>
      <c r="G12" s="43"/>
      <c r="H12" s="43"/>
      <c r="I12" s="43"/>
      <c r="J12" s="43"/>
      <c r="K12" s="38"/>
      <c r="L12"/>
      <c r="M12"/>
      <c r="N12"/>
    </row>
    <row r="13" spans="1:14" ht="16.5" customHeight="1">
      <c r="A13" s="16" t="s">
        <v>29</v>
      </c>
      <c r="B13" s="42">
        <v>4.4911</v>
      </c>
      <c r="C13" s="42">
        <v>4.9339</v>
      </c>
      <c r="D13" s="42">
        <v>5.4695</v>
      </c>
      <c r="E13" s="42">
        <v>4.7554</v>
      </c>
      <c r="F13" s="42">
        <v>5.0324</v>
      </c>
      <c r="G13" s="42">
        <v>5.0834</v>
      </c>
      <c r="H13" s="42">
        <v>4.0475</v>
      </c>
      <c r="I13" s="42">
        <v>4.0885</v>
      </c>
      <c r="J13" s="42">
        <v>4.6262</v>
      </c>
      <c r="K13" s="31"/>
      <c r="L13"/>
      <c r="M13"/>
      <c r="N13"/>
    </row>
    <row r="14" spans="1:14" ht="16.5" customHeight="1">
      <c r="A14" s="16" t="s">
        <v>71</v>
      </c>
      <c r="B14" s="42">
        <v>0</v>
      </c>
      <c r="C14" s="42">
        <v>0</v>
      </c>
      <c r="D14" s="42">
        <v>0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  <c r="K14" s="31"/>
      <c r="L14"/>
      <c r="M14"/>
      <c r="N14"/>
    </row>
    <row r="15" spans="1:11" ht="12" customHeight="1">
      <c r="A15" s="41"/>
      <c r="B15" s="17"/>
      <c r="C15" s="40"/>
      <c r="D15" s="40"/>
      <c r="E15" s="40"/>
      <c r="F15" s="40"/>
      <c r="G15" s="40"/>
      <c r="H15" s="40"/>
      <c r="I15" s="40"/>
      <c r="J15" s="40"/>
      <c r="K15" s="31"/>
    </row>
    <row r="16" spans="1:11" ht="16.5" customHeight="1">
      <c r="A16" s="16" t="s">
        <v>28</v>
      </c>
      <c r="B16" s="39">
        <v>1.172537669233494</v>
      </c>
      <c r="C16" s="39">
        <v>1.242802950533482</v>
      </c>
      <c r="D16" s="39">
        <v>1.108812509962383</v>
      </c>
      <c r="E16" s="39">
        <v>1.447876223754159</v>
      </c>
      <c r="F16" s="39">
        <v>1.121373979880541</v>
      </c>
      <c r="G16" s="39">
        <v>1.233803689027653</v>
      </c>
      <c r="H16" s="39">
        <v>1.169566139332762</v>
      </c>
      <c r="I16" s="39">
        <v>1.140946319504205</v>
      </c>
      <c r="J16" s="39">
        <v>1.113725818888472</v>
      </c>
      <c r="K16" s="31"/>
    </row>
    <row r="17" spans="1:11" ht="12" customHeight="1">
      <c r="A17" s="16"/>
      <c r="B17" s="31"/>
      <c r="C17" s="31"/>
      <c r="D17" s="31"/>
      <c r="E17" s="38"/>
      <c r="F17" s="31"/>
      <c r="G17" s="31"/>
      <c r="H17" s="31"/>
      <c r="I17" s="31"/>
      <c r="J17" s="31"/>
      <c r="K17" s="15"/>
    </row>
    <row r="18" spans="1:14" ht="16.5" customHeight="1">
      <c r="A18" s="37" t="s">
        <v>66</v>
      </c>
      <c r="B18" s="36">
        <f>SUM(B19:B27)</f>
        <v>1761030.2999999998</v>
      </c>
      <c r="C18" s="36">
        <f aca="true" t="shared" si="2" ref="C18:J18">SUM(C19:C27)</f>
        <v>1632558.8299999998</v>
      </c>
      <c r="D18" s="36">
        <f t="shared" si="2"/>
        <v>2066769.9799999997</v>
      </c>
      <c r="E18" s="36">
        <f t="shared" si="2"/>
        <v>1264379.7100000002</v>
      </c>
      <c r="F18" s="36">
        <f t="shared" si="2"/>
        <v>1272662.5200000003</v>
      </c>
      <c r="G18" s="36">
        <f t="shared" si="2"/>
        <v>1387091.3</v>
      </c>
      <c r="H18" s="36">
        <f t="shared" si="2"/>
        <v>1259979.45</v>
      </c>
      <c r="I18" s="36">
        <f t="shared" si="2"/>
        <v>1769177.9399999997</v>
      </c>
      <c r="J18" s="36">
        <f t="shared" si="2"/>
        <v>610555.89</v>
      </c>
      <c r="K18" s="36">
        <f>SUM(B18:J18)</f>
        <v>13024205.92</v>
      </c>
      <c r="L18"/>
      <c r="M18"/>
      <c r="N18"/>
    </row>
    <row r="19" spans="1:14" ht="16.5" customHeight="1">
      <c r="A19" s="35" t="s">
        <v>27</v>
      </c>
      <c r="B19" s="61">
        <f>ROUND((B13+B14)*B7,2)</f>
        <v>1454712.2</v>
      </c>
      <c r="C19" s="61">
        <f aca="true" t="shared" si="3" ref="C19:J19">ROUND((C13+C14)*C7,2)</f>
        <v>1268525.43</v>
      </c>
      <c r="D19" s="61">
        <f t="shared" si="3"/>
        <v>1804355.23</v>
      </c>
      <c r="E19" s="61">
        <f t="shared" si="3"/>
        <v>844768.28</v>
      </c>
      <c r="F19" s="61">
        <f t="shared" si="3"/>
        <v>1095719.55</v>
      </c>
      <c r="G19" s="61">
        <f t="shared" si="3"/>
        <v>1093286.84</v>
      </c>
      <c r="H19" s="61">
        <f t="shared" si="3"/>
        <v>1037163.78</v>
      </c>
      <c r="I19" s="61">
        <f t="shared" si="3"/>
        <v>1479525.94</v>
      </c>
      <c r="J19" s="61">
        <f t="shared" si="3"/>
        <v>534677.69</v>
      </c>
      <c r="K19" s="30">
        <f>SUM(B19:J19)</f>
        <v>10612734.939999998</v>
      </c>
      <c r="L19"/>
      <c r="M19"/>
      <c r="N19"/>
    </row>
    <row r="20" spans="1:14" ht="16.5" customHeight="1">
      <c r="A20" s="18" t="s">
        <v>26</v>
      </c>
      <c r="B20" s="30">
        <f aca="true" t="shared" si="4" ref="B20:J20">IF(B16&lt;&gt;0,ROUND((B16-1)*B19,2),0)</f>
        <v>250992.65</v>
      </c>
      <c r="C20" s="30">
        <f t="shared" si="4"/>
        <v>308001.72</v>
      </c>
      <c r="D20" s="30">
        <f t="shared" si="4"/>
        <v>196336.42</v>
      </c>
      <c r="E20" s="30">
        <f t="shared" si="4"/>
        <v>378351.63</v>
      </c>
      <c r="F20" s="30">
        <f t="shared" si="4"/>
        <v>132991.84</v>
      </c>
      <c r="G20" s="30">
        <f t="shared" si="4"/>
        <v>255614.5</v>
      </c>
      <c r="H20" s="30">
        <f t="shared" si="4"/>
        <v>175867.86</v>
      </c>
      <c r="I20" s="30">
        <f t="shared" si="4"/>
        <v>208533.74</v>
      </c>
      <c r="J20" s="30">
        <f t="shared" si="4"/>
        <v>60806.66</v>
      </c>
      <c r="K20" s="30">
        <f aca="true" t="shared" si="5" ref="K18:K26">SUM(B20:J20)</f>
        <v>1967497.02</v>
      </c>
      <c r="L20"/>
      <c r="M20"/>
      <c r="N20"/>
    </row>
    <row r="21" spans="1:14" ht="16.5" customHeight="1">
      <c r="A21" s="18" t="s">
        <v>25</v>
      </c>
      <c r="B21" s="30">
        <v>50930.97</v>
      </c>
      <c r="C21" s="30">
        <v>50069.98</v>
      </c>
      <c r="D21" s="30">
        <v>57774.74</v>
      </c>
      <c r="E21" s="30">
        <v>35926.49</v>
      </c>
      <c r="F21" s="30">
        <v>40344.76</v>
      </c>
      <c r="G21" s="30">
        <v>34407.21</v>
      </c>
      <c r="H21" s="30">
        <v>41473.26</v>
      </c>
      <c r="I21" s="30">
        <v>74879.91</v>
      </c>
      <c r="J21" s="30">
        <v>19221.6</v>
      </c>
      <c r="K21" s="30">
        <f t="shared" si="5"/>
        <v>405028.92000000004</v>
      </c>
      <c r="L21"/>
      <c r="M21"/>
      <c r="N21"/>
    </row>
    <row r="22" spans="1:14" ht="16.5" customHeight="1">
      <c r="A22" s="18" t="s">
        <v>24</v>
      </c>
      <c r="B22" s="30">
        <v>1787.07</v>
      </c>
      <c r="C22" s="34">
        <v>3574.14</v>
      </c>
      <c r="D22" s="34">
        <v>5361.21</v>
      </c>
      <c r="E22" s="30">
        <v>3574.14</v>
      </c>
      <c r="F22" s="30">
        <v>1787.07</v>
      </c>
      <c r="G22" s="34">
        <v>1787.07</v>
      </c>
      <c r="H22" s="34">
        <v>3574.14</v>
      </c>
      <c r="I22" s="34">
        <v>3574.14</v>
      </c>
      <c r="J22" s="34">
        <v>1787.07</v>
      </c>
      <c r="K22" s="30">
        <f t="shared" si="5"/>
        <v>26806.05</v>
      </c>
      <c r="L22"/>
      <c r="M22"/>
      <c r="N22"/>
    </row>
    <row r="23" spans="1:14" ht="16.5" customHeight="1">
      <c r="A23" s="18" t="s">
        <v>23</v>
      </c>
      <c r="B23" s="30">
        <v>0</v>
      </c>
      <c r="C23" s="30">
        <v>0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-6839.75</v>
      </c>
      <c r="K23" s="30">
        <f t="shared" si="5"/>
        <v>-6839.75</v>
      </c>
      <c r="L23"/>
      <c r="M23"/>
      <c r="N23"/>
    </row>
    <row r="24" spans="1:14" ht="16.5" customHeight="1">
      <c r="A24" s="62" t="s">
        <v>72</v>
      </c>
      <c r="B24" s="30">
        <v>1370.25</v>
      </c>
      <c r="C24" s="30">
        <v>1270.65</v>
      </c>
      <c r="D24" s="30">
        <v>1607.15</v>
      </c>
      <c r="E24" s="30">
        <v>982.6</v>
      </c>
      <c r="F24" s="30">
        <v>990.67</v>
      </c>
      <c r="G24" s="30">
        <v>1079.51</v>
      </c>
      <c r="H24" s="30">
        <v>979.91</v>
      </c>
      <c r="I24" s="30">
        <v>1375.64</v>
      </c>
      <c r="J24" s="30">
        <v>473.8</v>
      </c>
      <c r="K24" s="30">
        <f t="shared" si="5"/>
        <v>10130.18</v>
      </c>
      <c r="L24"/>
      <c r="M24"/>
      <c r="N24"/>
    </row>
    <row r="25" spans="1:14" ht="16.5" customHeight="1">
      <c r="A25" s="62" t="s">
        <v>73</v>
      </c>
      <c r="B25" s="30">
        <v>885.74</v>
      </c>
      <c r="C25" s="30">
        <v>817.04</v>
      </c>
      <c r="D25" s="30">
        <v>980.66</v>
      </c>
      <c r="E25" s="30">
        <v>570.37</v>
      </c>
      <c r="F25" s="30">
        <v>594.77</v>
      </c>
      <c r="G25" s="30">
        <v>677.91</v>
      </c>
      <c r="H25" s="30">
        <v>684.75</v>
      </c>
      <c r="I25" s="30">
        <v>984.3</v>
      </c>
      <c r="J25" s="30">
        <v>311.89</v>
      </c>
      <c r="K25" s="30">
        <f t="shared" si="5"/>
        <v>6507.43</v>
      </c>
      <c r="L25"/>
      <c r="M25"/>
      <c r="N25"/>
    </row>
    <row r="26" spans="1:14" ht="16.5" customHeight="1">
      <c r="A26" s="62" t="s">
        <v>74</v>
      </c>
      <c r="B26" s="30">
        <v>351.42</v>
      </c>
      <c r="C26" s="30">
        <v>299.87</v>
      </c>
      <c r="D26" s="30">
        <v>354.57</v>
      </c>
      <c r="E26" s="30">
        <v>206.2</v>
      </c>
      <c r="F26" s="30">
        <v>233.86</v>
      </c>
      <c r="G26" s="30">
        <v>238.26</v>
      </c>
      <c r="H26" s="30">
        <v>235.75</v>
      </c>
      <c r="I26" s="30">
        <v>304.27</v>
      </c>
      <c r="J26" s="30">
        <v>116.93</v>
      </c>
      <c r="K26" s="30">
        <f t="shared" si="5"/>
        <v>2341.1299999999997</v>
      </c>
      <c r="L26"/>
      <c r="M26"/>
      <c r="N26"/>
    </row>
    <row r="27" spans="1:11" ht="12" customHeight="1">
      <c r="A27" s="33"/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/>
    </row>
    <row r="28" spans="1:11" ht="12" customHeight="1">
      <c r="A28" s="18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/>
    </row>
    <row r="29" spans="1:14" ht="16.5" customHeight="1">
      <c r="A29" s="16" t="s">
        <v>22</v>
      </c>
      <c r="B29" s="30">
        <f aca="true" t="shared" si="6" ref="B29:J29">+B30+B35+B47</f>
        <v>-261114.38</v>
      </c>
      <c r="C29" s="30">
        <f t="shared" si="6"/>
        <v>-91082.46</v>
      </c>
      <c r="D29" s="30">
        <f t="shared" si="6"/>
        <v>1092822.3800000001</v>
      </c>
      <c r="E29" s="30">
        <f t="shared" si="6"/>
        <v>-221292.55</v>
      </c>
      <c r="F29" s="30">
        <f t="shared" si="6"/>
        <v>-63619.58</v>
      </c>
      <c r="G29" s="30">
        <f t="shared" si="6"/>
        <v>-264161.9</v>
      </c>
      <c r="H29" s="30">
        <f t="shared" si="6"/>
        <v>817630.84</v>
      </c>
      <c r="I29" s="30">
        <f t="shared" si="6"/>
        <v>-154379.26</v>
      </c>
      <c r="J29" s="30">
        <f t="shared" si="6"/>
        <v>1506921.47</v>
      </c>
      <c r="K29" s="30">
        <f aca="true" t="shared" si="7" ref="K29:K37">SUM(B29:J29)</f>
        <v>2361724.56</v>
      </c>
      <c r="L29"/>
      <c r="M29"/>
      <c r="N29"/>
    </row>
    <row r="30" spans="1:14" ht="16.5" customHeight="1">
      <c r="A30" s="18" t="s">
        <v>21</v>
      </c>
      <c r="B30" s="30">
        <f aca="true" t="shared" si="8" ref="B30:J30">B31+B32+B33+B34</f>
        <v>-253494.91</v>
      </c>
      <c r="C30" s="30">
        <f t="shared" si="8"/>
        <v>-84016.86</v>
      </c>
      <c r="D30" s="30">
        <f t="shared" si="8"/>
        <v>-135112.3</v>
      </c>
      <c r="E30" s="30">
        <f t="shared" si="8"/>
        <v>-215828.68</v>
      </c>
      <c r="F30" s="30">
        <f t="shared" si="8"/>
        <v>-58110.8</v>
      </c>
      <c r="G30" s="30">
        <f t="shared" si="8"/>
        <v>-258159.13</v>
      </c>
      <c r="H30" s="30">
        <f t="shared" si="8"/>
        <v>-67920.26</v>
      </c>
      <c r="I30" s="30">
        <f t="shared" si="8"/>
        <v>-146729.85</v>
      </c>
      <c r="J30" s="30">
        <f t="shared" si="8"/>
        <v>-36248.31</v>
      </c>
      <c r="K30" s="30">
        <f t="shared" si="7"/>
        <v>-1255621.1</v>
      </c>
      <c r="L30"/>
      <c r="M30"/>
      <c r="N30"/>
    </row>
    <row r="31" spans="1:14" s="23" customFormat="1" ht="16.5" customHeight="1">
      <c r="A31" s="29" t="s">
        <v>56</v>
      </c>
      <c r="B31" s="30">
        <f>-ROUND((B9)*$E$3,2)</f>
        <v>-80832.4</v>
      </c>
      <c r="C31" s="30">
        <f aca="true" t="shared" si="9" ref="C31:J31">-ROUND((C9)*$E$3,2)</f>
        <v>-77374</v>
      </c>
      <c r="D31" s="30">
        <f t="shared" si="9"/>
        <v>-79873.2</v>
      </c>
      <c r="E31" s="30">
        <f t="shared" si="9"/>
        <v>-50657.2</v>
      </c>
      <c r="F31" s="30">
        <f t="shared" si="9"/>
        <v>-58110.8</v>
      </c>
      <c r="G31" s="30">
        <f t="shared" si="9"/>
        <v>-29361.2</v>
      </c>
      <c r="H31" s="30">
        <f t="shared" si="9"/>
        <v>-27156.8</v>
      </c>
      <c r="I31" s="30">
        <f t="shared" si="9"/>
        <v>-83116</v>
      </c>
      <c r="J31" s="30">
        <f t="shared" si="9"/>
        <v>-16623.2</v>
      </c>
      <c r="K31" s="30">
        <f t="shared" si="7"/>
        <v>-503104.8</v>
      </c>
      <c r="L31" s="28"/>
      <c r="M31"/>
      <c r="N31"/>
    </row>
    <row r="32" spans="1:14" ht="16.5" customHeight="1">
      <c r="A32" s="25" t="s">
        <v>20</v>
      </c>
      <c r="B32" s="26">
        <v>0</v>
      </c>
      <c r="C32" s="26">
        <v>0</v>
      </c>
      <c r="D32" s="26">
        <v>0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30">
        <f t="shared" si="7"/>
        <v>0</v>
      </c>
      <c r="L32"/>
      <c r="M32"/>
      <c r="N32"/>
    </row>
    <row r="33" spans="1:14" ht="16.5" customHeight="1">
      <c r="A33" s="25" t="s">
        <v>19</v>
      </c>
      <c r="B33" s="30">
        <v>0</v>
      </c>
      <c r="C33" s="30">
        <v>0</v>
      </c>
      <c r="D33" s="30">
        <v>0</v>
      </c>
      <c r="E33" s="30">
        <v>0</v>
      </c>
      <c r="F33" s="26">
        <v>0</v>
      </c>
      <c r="G33" s="30">
        <v>0</v>
      </c>
      <c r="H33" s="30">
        <v>0</v>
      </c>
      <c r="I33" s="30">
        <v>0</v>
      </c>
      <c r="J33" s="30">
        <v>0</v>
      </c>
      <c r="K33" s="30">
        <f t="shared" si="7"/>
        <v>0</v>
      </c>
      <c r="L33"/>
      <c r="M33"/>
      <c r="N33"/>
    </row>
    <row r="34" spans="1:14" ht="16.5" customHeight="1">
      <c r="A34" s="25" t="s">
        <v>18</v>
      </c>
      <c r="B34" s="30">
        <v>-172662.51</v>
      </c>
      <c r="C34" s="30">
        <v>-6642.86</v>
      </c>
      <c r="D34" s="30">
        <v>-55239.1</v>
      </c>
      <c r="E34" s="30">
        <v>-165171.48</v>
      </c>
      <c r="F34" s="26">
        <v>0</v>
      </c>
      <c r="G34" s="30">
        <v>-228797.93</v>
      </c>
      <c r="H34" s="30">
        <v>-40763.46</v>
      </c>
      <c r="I34" s="30">
        <v>-63613.85</v>
      </c>
      <c r="J34" s="30">
        <v>-19625.11</v>
      </c>
      <c r="K34" s="30">
        <f t="shared" si="7"/>
        <v>-752516.2999999999</v>
      </c>
      <c r="L34"/>
      <c r="M34"/>
      <c r="N34"/>
    </row>
    <row r="35" spans="1:14" s="23" customFormat="1" ht="16.5" customHeight="1">
      <c r="A35" s="18" t="s">
        <v>17</v>
      </c>
      <c r="B35" s="27">
        <f aca="true" t="shared" si="10" ref="B35:J35">SUM(B36:B45)</f>
        <v>-7619.47</v>
      </c>
      <c r="C35" s="27">
        <f t="shared" si="10"/>
        <v>-7065.6</v>
      </c>
      <c r="D35" s="27">
        <f t="shared" si="10"/>
        <v>1227934.6800000002</v>
      </c>
      <c r="E35" s="27">
        <f t="shared" si="10"/>
        <v>-5463.87</v>
      </c>
      <c r="F35" s="27">
        <f t="shared" si="10"/>
        <v>-5508.78</v>
      </c>
      <c r="G35" s="27">
        <f t="shared" si="10"/>
        <v>-6002.77</v>
      </c>
      <c r="H35" s="27">
        <f t="shared" si="10"/>
        <v>885551.1</v>
      </c>
      <c r="I35" s="27">
        <f t="shared" si="10"/>
        <v>-7649.41</v>
      </c>
      <c r="J35" s="27">
        <f t="shared" si="10"/>
        <v>1543169.78</v>
      </c>
      <c r="K35" s="30">
        <f t="shared" si="7"/>
        <v>3617345.66</v>
      </c>
      <c r="L35"/>
      <c r="M35"/>
      <c r="N35"/>
    </row>
    <row r="36" spans="1:14" ht="16.5" customHeight="1">
      <c r="A36" s="25" t="s">
        <v>16</v>
      </c>
      <c r="B36" s="17">
        <v>0</v>
      </c>
      <c r="C36" s="17">
        <v>0</v>
      </c>
      <c r="D36" s="27">
        <v>-23128.53</v>
      </c>
      <c r="E36" s="26">
        <v>0</v>
      </c>
      <c r="F36" s="26">
        <v>0</v>
      </c>
      <c r="G36" s="17">
        <v>0</v>
      </c>
      <c r="H36" s="26">
        <v>0</v>
      </c>
      <c r="I36" s="17">
        <v>0</v>
      </c>
      <c r="J36" s="27">
        <v>-6695.59</v>
      </c>
      <c r="K36" s="30">
        <f t="shared" si="7"/>
        <v>-29824.12</v>
      </c>
      <c r="L36"/>
      <c r="M36"/>
      <c r="N36"/>
    </row>
    <row r="37" spans="1:14" ht="16.5" customHeight="1">
      <c r="A37" s="25" t="s">
        <v>15</v>
      </c>
      <c r="B37" s="27">
        <v>0</v>
      </c>
      <c r="C37" s="27">
        <v>0</v>
      </c>
      <c r="D37" s="27">
        <v>0</v>
      </c>
      <c r="E37" s="27">
        <v>0</v>
      </c>
      <c r="F37" s="27">
        <v>0</v>
      </c>
      <c r="G37" s="27">
        <v>0</v>
      </c>
      <c r="H37" s="27">
        <v>0</v>
      </c>
      <c r="I37" s="27">
        <v>0</v>
      </c>
      <c r="J37" s="27">
        <v>0</v>
      </c>
      <c r="K37" s="30">
        <f t="shared" si="7"/>
        <v>0</v>
      </c>
      <c r="L37"/>
      <c r="M37"/>
      <c r="N37"/>
    </row>
    <row r="38" spans="1:14" ht="16.5" customHeight="1">
      <c r="A38" s="25" t="s">
        <v>14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/>
      <c r="M38"/>
      <c r="N38"/>
    </row>
    <row r="39" spans="1:14" ht="16.5" customHeight="1">
      <c r="A39" s="25" t="s">
        <v>13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/>
      <c r="M39"/>
      <c r="N39"/>
    </row>
    <row r="40" spans="1:14" ht="16.5" customHeight="1">
      <c r="A40" s="25" t="s">
        <v>12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/>
      <c r="M40"/>
      <c r="N40"/>
    </row>
    <row r="41" spans="1:14" ht="16.5" customHeight="1">
      <c r="A41" s="25" t="s">
        <v>11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/>
      <c r="M41"/>
      <c r="N41"/>
    </row>
    <row r="42" spans="1:12" s="23" customFormat="1" ht="16.5" customHeight="1">
      <c r="A42" s="25" t="s">
        <v>10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24"/>
    </row>
    <row r="43" spans="1:14" s="23" customFormat="1" ht="16.5" customHeight="1">
      <c r="A43" s="25" t="s">
        <v>68</v>
      </c>
      <c r="B43" s="17">
        <v>0</v>
      </c>
      <c r="C43" s="17">
        <v>0</v>
      </c>
      <c r="D43" s="17">
        <v>2610000</v>
      </c>
      <c r="E43" s="17">
        <v>0</v>
      </c>
      <c r="F43" s="17">
        <v>0</v>
      </c>
      <c r="G43" s="17">
        <v>0</v>
      </c>
      <c r="H43" s="17">
        <v>1782000</v>
      </c>
      <c r="I43" s="17">
        <v>0</v>
      </c>
      <c r="J43" s="17">
        <v>1552500</v>
      </c>
      <c r="K43" s="17">
        <f>SUM(B43:J43)</f>
        <v>5944500</v>
      </c>
      <c r="L43" s="24"/>
      <c r="M43"/>
      <c r="N43"/>
    </row>
    <row r="44" spans="1:14" s="23" customFormat="1" ht="16.5" customHeight="1">
      <c r="A44" s="25" t="s">
        <v>69</v>
      </c>
      <c r="B44" s="17">
        <v>0</v>
      </c>
      <c r="C44" s="17">
        <v>0</v>
      </c>
      <c r="D44" s="17">
        <v>-1350000</v>
      </c>
      <c r="E44" s="17">
        <v>0</v>
      </c>
      <c r="F44" s="17">
        <v>0</v>
      </c>
      <c r="G44" s="17">
        <v>0</v>
      </c>
      <c r="H44" s="17">
        <v>-891000</v>
      </c>
      <c r="I44" s="17">
        <v>0</v>
      </c>
      <c r="J44" s="17">
        <v>0</v>
      </c>
      <c r="K44" s="17">
        <f>SUM(B44:J44)</f>
        <v>-2241000</v>
      </c>
      <c r="L44" s="24"/>
      <c r="M44"/>
      <c r="N44"/>
    </row>
    <row r="45" spans="1:14" s="23" customFormat="1" ht="16.5" customHeight="1">
      <c r="A45" s="25" t="s">
        <v>70</v>
      </c>
      <c r="B45" s="17">
        <v>-7619.47</v>
      </c>
      <c r="C45" s="17">
        <v>-7065.6</v>
      </c>
      <c r="D45" s="17">
        <v>-8936.79</v>
      </c>
      <c r="E45" s="17">
        <v>-5463.87</v>
      </c>
      <c r="F45" s="17">
        <v>-5508.78</v>
      </c>
      <c r="G45" s="17">
        <v>-6002.77</v>
      </c>
      <c r="H45" s="17">
        <v>-5448.9</v>
      </c>
      <c r="I45" s="17">
        <v>-7649.41</v>
      </c>
      <c r="J45" s="17">
        <v>-2634.63</v>
      </c>
      <c r="K45" s="17">
        <f>SUM(B45:J45)</f>
        <v>-56330.219999999994</v>
      </c>
      <c r="L45" s="24"/>
      <c r="M45"/>
      <c r="N45"/>
    </row>
    <row r="46" spans="1:12" ht="12" customHeight="1">
      <c r="A46" s="22"/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/>
      <c r="L46" s="21"/>
    </row>
    <row r="47" spans="1:14" ht="16.5" customHeight="1">
      <c r="A47" s="18" t="s">
        <v>9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f>SUM(B47:J47)</f>
        <v>0</v>
      </c>
      <c r="L47" s="21"/>
      <c r="M47"/>
      <c r="N47"/>
    </row>
    <row r="48" spans="1:12" ht="12" customHeight="1">
      <c r="A48" s="18"/>
      <c r="B48" s="15">
        <v>0</v>
      </c>
      <c r="C48" s="15">
        <v>0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20"/>
      <c r="L48" s="9"/>
    </row>
    <row r="49" spans="1:12" ht="16.5" customHeight="1">
      <c r="A49" s="16" t="s">
        <v>8</v>
      </c>
      <c r="B49" s="27">
        <f>IF(B18+B29+B50&lt;0,0,B18+B29+B50)</f>
        <v>1499915.92</v>
      </c>
      <c r="C49" s="27">
        <f>IF(C18+C29+C50&lt;0,0,C18+C29+C50)</f>
        <v>1541476.3699999999</v>
      </c>
      <c r="D49" s="27">
        <f>IF(D18+D29+D50&lt;0,0,D18+D29+D50)</f>
        <v>3159592.36</v>
      </c>
      <c r="E49" s="27">
        <f>IF(E18+E29+E50&lt;0,0,E18+E29+E50)</f>
        <v>1043087.1600000001</v>
      </c>
      <c r="F49" s="27">
        <f>IF(F18+F29+F50&lt;0,0,F18+F29+F50)</f>
        <v>1209042.9400000002</v>
      </c>
      <c r="G49" s="27">
        <f>IF(G18+G29+G50&lt;0,0,G18+G29+G50)</f>
        <v>1122929.4</v>
      </c>
      <c r="H49" s="27">
        <f>IF(H18+H29+H50&lt;0,0,H18+H29+H50)</f>
        <v>2077610.29</v>
      </c>
      <c r="I49" s="27">
        <f>IF(I18+I29+I50&lt;0,0,I18+I29+I50)</f>
        <v>1614798.6799999997</v>
      </c>
      <c r="J49" s="27">
        <f>IF(J18+J29+J50&lt;0,0,J18+J29+J50)</f>
        <v>2117477.36</v>
      </c>
      <c r="K49" s="20">
        <f>SUM(B49:J49)</f>
        <v>15385930.48</v>
      </c>
      <c r="L49" s="55"/>
    </row>
    <row r="50" spans="1:13" ht="16.5" customHeight="1">
      <c r="A50" s="18" t="s">
        <v>7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f>SUM(B50:J50)</f>
        <v>0</v>
      </c>
      <c r="M50" s="19"/>
    </row>
    <row r="51" spans="1:14" ht="16.5" customHeight="1">
      <c r="A51" s="18" t="s">
        <v>6</v>
      </c>
      <c r="B51" s="27">
        <f>IF(B18+B29+B50&gt;0,0,B18+B29+B50)</f>
        <v>0</v>
      </c>
      <c r="C51" s="27">
        <f>IF(C18+C29+C50&gt;0,0,C18+C29+C50)</f>
        <v>0</v>
      </c>
      <c r="D51" s="27">
        <f>IF(D18+D29+D50&gt;0,0,D18+D29+D50)</f>
        <v>0</v>
      </c>
      <c r="E51" s="27">
        <f>IF(E18+E29+E50&gt;0,0,E18+E29+E50)</f>
        <v>0</v>
      </c>
      <c r="F51" s="27">
        <f>IF(F18+F29+F50&gt;0,0,F18+F29+F50)</f>
        <v>0</v>
      </c>
      <c r="G51" s="27">
        <f>IF(G18+G29+G50&gt;0,0,G18+G29+G50)</f>
        <v>0</v>
      </c>
      <c r="H51" s="27">
        <f>IF(H18+H29+H50&gt;0,0,H18+H29+H50)</f>
        <v>0</v>
      </c>
      <c r="I51" s="27">
        <f>IF(I18+I29+I50&gt;0,0,I18+I29+I50)</f>
        <v>0</v>
      </c>
      <c r="J51" s="27">
        <f>IF(J18+J29+J50&gt;0,0,J18+J29+J50)</f>
        <v>0</v>
      </c>
      <c r="K51" s="17">
        <f>SUM(B51:J51)</f>
        <v>0</v>
      </c>
      <c r="L51"/>
      <c r="M51"/>
      <c r="N51"/>
    </row>
    <row r="52" spans="1:11" ht="12" customHeight="1">
      <c r="A52" s="16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2" customHeight="1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</row>
    <row r="54" spans="1:11" ht="12" customHeight="1">
      <c r="A54" s="13"/>
      <c r="B54" s="12">
        <v>0</v>
      </c>
      <c r="C54" s="12">
        <v>0</v>
      </c>
      <c r="D54" s="12">
        <v>0</v>
      </c>
      <c r="E54" s="12">
        <v>0</v>
      </c>
      <c r="F54" s="12">
        <v>0</v>
      </c>
      <c r="G54" s="12">
        <v>0</v>
      </c>
      <c r="H54" s="12">
        <v>0</v>
      </c>
      <c r="I54" s="12">
        <v>0</v>
      </c>
      <c r="J54" s="12">
        <v>0</v>
      </c>
      <c r="K54" s="12"/>
    </row>
    <row r="55" spans="1:12" ht="16.5" customHeight="1">
      <c r="A55" s="11" t="s">
        <v>5</v>
      </c>
      <c r="B55" s="10">
        <f aca="true" t="shared" si="11" ref="B55:J55">SUM(B56:B67)</f>
        <v>1499915.93</v>
      </c>
      <c r="C55" s="10">
        <f t="shared" si="11"/>
        <v>1541476.36</v>
      </c>
      <c r="D55" s="10">
        <f t="shared" si="11"/>
        <v>3159592.37</v>
      </c>
      <c r="E55" s="10">
        <f t="shared" si="11"/>
        <v>1043087.15</v>
      </c>
      <c r="F55" s="10">
        <f t="shared" si="11"/>
        <v>1209042.94</v>
      </c>
      <c r="G55" s="10">
        <f t="shared" si="11"/>
        <v>1122929.39</v>
      </c>
      <c r="H55" s="10">
        <f t="shared" si="11"/>
        <v>2077610.29</v>
      </c>
      <c r="I55" s="10">
        <f>SUM(I56:I68)</f>
        <v>1614798.67</v>
      </c>
      <c r="J55" s="10">
        <f t="shared" si="11"/>
        <v>2117477.36</v>
      </c>
      <c r="K55" s="5">
        <f>SUM(K56:K68)</f>
        <v>15385930.459999999</v>
      </c>
      <c r="L55" s="9"/>
    </row>
    <row r="56" spans="1:11" ht="16.5" customHeight="1">
      <c r="A56" s="7" t="s">
        <v>57</v>
      </c>
      <c r="B56" s="8">
        <v>1311076.51</v>
      </c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aca="true" t="shared" si="12" ref="K56:K67">SUM(B56:J56)</f>
        <v>1311076.51</v>
      </c>
    </row>
    <row r="57" spans="1:11" ht="16.5" customHeight="1">
      <c r="A57" s="7" t="s">
        <v>58</v>
      </c>
      <c r="B57" s="8">
        <v>188839.42</v>
      </c>
      <c r="C57" s="6">
        <v>0</v>
      </c>
      <c r="D57" s="6">
        <v>0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5">
        <f t="shared" si="12"/>
        <v>188839.42</v>
      </c>
    </row>
    <row r="58" spans="1:11" ht="16.5" customHeight="1">
      <c r="A58" s="7" t="s">
        <v>4</v>
      </c>
      <c r="B58" s="6">
        <v>0</v>
      </c>
      <c r="C58" s="8">
        <v>1541476.36</v>
      </c>
      <c r="D58" s="6">
        <v>0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t="shared" si="12"/>
        <v>1541476.36</v>
      </c>
    </row>
    <row r="59" spans="1:11" ht="16.5" customHeight="1">
      <c r="A59" s="7" t="s">
        <v>3</v>
      </c>
      <c r="B59" s="6">
        <v>0</v>
      </c>
      <c r="C59" s="6">
        <v>0</v>
      </c>
      <c r="D59" s="8">
        <v>3159592.37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5">
        <f t="shared" si="12"/>
        <v>3159592.37</v>
      </c>
    </row>
    <row r="60" spans="1:11" ht="16.5" customHeight="1">
      <c r="A60" s="7" t="s">
        <v>2</v>
      </c>
      <c r="B60" s="6">
        <v>0</v>
      </c>
      <c r="C60" s="6">
        <v>0</v>
      </c>
      <c r="D60" s="6">
        <v>0</v>
      </c>
      <c r="E60" s="8">
        <v>1043087.15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5">
        <f t="shared" si="12"/>
        <v>1043087.15</v>
      </c>
    </row>
    <row r="61" spans="1:11" ht="16.5" customHeight="1">
      <c r="A61" s="7" t="s">
        <v>1</v>
      </c>
      <c r="B61" s="6">
        <v>0</v>
      </c>
      <c r="C61" s="6">
        <v>0</v>
      </c>
      <c r="D61" s="6">
        <v>0</v>
      </c>
      <c r="E61" s="6">
        <v>0</v>
      </c>
      <c r="F61" s="8">
        <v>1209042.94</v>
      </c>
      <c r="G61" s="6">
        <v>0</v>
      </c>
      <c r="H61" s="6">
        <v>0</v>
      </c>
      <c r="I61" s="6">
        <v>0</v>
      </c>
      <c r="J61" s="6">
        <v>0</v>
      </c>
      <c r="K61" s="5">
        <f t="shared" si="12"/>
        <v>1209042.94</v>
      </c>
    </row>
    <row r="62" spans="1:11" ht="16.5" customHeight="1">
      <c r="A62" s="7" t="s">
        <v>0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8">
        <v>1122929.39</v>
      </c>
      <c r="H62" s="6">
        <v>0</v>
      </c>
      <c r="I62" s="6">
        <v>0</v>
      </c>
      <c r="J62" s="6">
        <v>0</v>
      </c>
      <c r="K62" s="5">
        <f t="shared" si="12"/>
        <v>1122929.39</v>
      </c>
    </row>
    <row r="63" spans="1:11" ht="16.5" customHeight="1">
      <c r="A63" s="7" t="s">
        <v>50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8">
        <v>2077610.29</v>
      </c>
      <c r="I63" s="6">
        <v>0</v>
      </c>
      <c r="J63" s="6">
        <v>0</v>
      </c>
      <c r="K63" s="5">
        <f t="shared" si="12"/>
        <v>2077610.29</v>
      </c>
    </row>
    <row r="64" spans="1:11" ht="16.5" customHeight="1">
      <c r="A64" s="7" t="s">
        <v>51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5">
        <f t="shared" si="12"/>
        <v>0</v>
      </c>
    </row>
    <row r="65" spans="1:11" ht="16.5" customHeight="1">
      <c r="A65" s="7" t="s">
        <v>52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8">
        <v>603611.74</v>
      </c>
      <c r="J65" s="6">
        <v>0</v>
      </c>
      <c r="K65" s="5">
        <f t="shared" si="12"/>
        <v>603611.74</v>
      </c>
    </row>
    <row r="66" spans="1:11" ht="16.5" customHeight="1">
      <c r="A66" s="7" t="s">
        <v>53</v>
      </c>
      <c r="B66" s="6">
        <v>0</v>
      </c>
      <c r="C66" s="6">
        <v>0</v>
      </c>
      <c r="D66" s="6">
        <v>0</v>
      </c>
      <c r="E66" s="6">
        <v>0</v>
      </c>
      <c r="F66" s="6">
        <v>0</v>
      </c>
      <c r="G66" s="6">
        <v>0</v>
      </c>
      <c r="H66" s="6">
        <v>0</v>
      </c>
      <c r="I66" s="8">
        <v>1011186.93</v>
      </c>
      <c r="J66" s="6">
        <v>0</v>
      </c>
      <c r="K66" s="5">
        <f t="shared" si="12"/>
        <v>1011186.93</v>
      </c>
    </row>
    <row r="67" spans="1:11" ht="16.5" customHeight="1">
      <c r="A67" s="7" t="s">
        <v>54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6">
        <v>0</v>
      </c>
      <c r="H67" s="6">
        <v>0</v>
      </c>
      <c r="I67" s="6">
        <v>0</v>
      </c>
      <c r="J67" s="6">
        <v>2117477.36</v>
      </c>
      <c r="K67" s="5">
        <f t="shared" si="12"/>
        <v>2117477.36</v>
      </c>
    </row>
    <row r="68" spans="1:11" ht="18" customHeight="1">
      <c r="A68" s="4" t="s">
        <v>65</v>
      </c>
      <c r="B68" s="3">
        <v>0</v>
      </c>
      <c r="C68" s="3">
        <v>0</v>
      </c>
      <c r="D68" s="3">
        <v>0</v>
      </c>
      <c r="E68" s="3">
        <v>0</v>
      </c>
      <c r="F68" s="3">
        <v>0</v>
      </c>
      <c r="G68" s="3">
        <v>0</v>
      </c>
      <c r="H68" s="3">
        <v>0</v>
      </c>
      <c r="I68" s="3">
        <v>0</v>
      </c>
      <c r="J68" s="3">
        <v>0</v>
      </c>
      <c r="K68" s="2">
        <f>SUM(B68:J68)</f>
        <v>0</v>
      </c>
    </row>
    <row r="69" ht="18" customHeight="1"/>
    <row r="70" ht="18" customHeight="1"/>
    <row r="71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2022-07-04T21:44:56Z</dcterms:modified>
  <cp:category/>
  <cp:version/>
  <cp:contentType/>
  <cp:contentStatus/>
</cp:coreProperties>
</file>