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<sst xmlns="http://schemas.openxmlformats.org/spreadsheetml/2006/main" count="77" uniqueCount="76">
  <si>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</si>
  <si>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</si>
  <si>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</si>
  <si>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</si>
  <si>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</si>
  <si>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</si>
  <si>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</si>
  <si>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</si>
  <si>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</si>
  <si>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</si>
  <si>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</si>
  <si>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</si>
  <si>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</si>
  <si>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</si>
  <si>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</si>
  <si>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</si>
  <si>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</si>
  <si>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</si>
  <si>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</si>
  <si>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</si>
  <si>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</si>
  <si>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</si>
  <si>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</si>
  <si>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</si>
  <si>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</si>
  <si>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</si>
  <si>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</si>
  <si>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</si>
  <si>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</si>
  <si>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</si>
  <si>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</si>
  <si>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</si>
  <si>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</si>
  <si>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</si>
  <si>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</si>
  <si>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</si>
  <si>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</si>
  <si>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</si>
  <si>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</si>
  <si>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</si>
  <si>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</si>
  <si>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</si>
  <si>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</si>
  <si>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</si>
  <si>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</si>
  <si>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</si>
  <si>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</si>
  <si>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</si>
  <si>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</si>
  <si>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</si>
  <si>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</si>
  <si>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</si>
  <si>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</si>
  <si>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</si>
  <si>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</si>
  <si>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</si>
  <si>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</si>
  <si>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</si>
  <si>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</si>
  <si>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</si>
  <si>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</si>
  <si>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</si>
  <si>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</si>
  <si>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</si>
  <si>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</si>
  <si>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</si>
  <si>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23/06/22 - VENCIMENTO 30/06/22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</si>
  <si>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</si>
  <si>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</si>
  <si>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</si>
  <si>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</si>
  <si>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</si>
  <si>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</si>
  <si>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</si>
  <si>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</si>
  <si>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¹ Rede da madrugada e Arla 32 de maio.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</si>
</sst>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horizontal="center" vertical="center"/>
    </xf>
    <xf numFmtId="0" fontId="33" fillId="33" borderId="4" xfId="0" applyFont="1" applyFill="1" applyBorder="1" applyAlignment="1">
      <alignment horizontal="left" vertical="center" indent="2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48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47</v>
      </c>
      <c r="B4" s="59" t="s">
        <v>46</v>
      </c>
      <c r="C4" s="60"/>
      <c r="D4" s="60"/>
      <c r="E4" s="60"/>
      <c r="F4" s="60"/>
      <c r="G4" s="60"/>
      <c r="H4" s="60"/>
      <c r="I4" s="60"/>
      <c r="J4" s="60"/>
      <c r="K4" s="58" t="s">
        <v>45</v>
      </c>
    </row>
    <row r="5" spans="1:11" ht="43.5" customHeight="1">
      <c r="A5" s="58"/>
      <c r="B5" s="49" t="s">
        <v>58</v>
      </c>
      <c r="C5" s="49" t="s">
        <v>44</v>
      </c>
      <c r="D5" s="50" t="s">
        <v>59</v>
      </c>
      <c r="E5" s="50" t="s">
        <v>60</v>
      </c>
      <c r="F5" s="50" t="s">
        <v>61</v>
      </c>
      <c r="G5" s="49" t="s">
        <v>62</v>
      </c>
      <c r="H5" s="50" t="s">
        <v>59</v>
      </c>
      <c r="I5" s="49" t="s">
        <v>43</v>
      </c>
      <c r="J5" s="49" t="s">
        <v>63</v>
      </c>
      <c r="K5" s="58"/>
    </row>
    <row r="6" spans="1:11" ht="18.75" customHeight="1">
      <c r="A6" s="58"/>
      <c r="B6" s="48" t="s">
        <v>42</v>
      </c>
      <c r="C6" s="48" t="s">
        <v>41</v>
      </c>
      <c r="D6" s="48" t="s">
        <v>40</v>
      </c>
      <c r="E6" s="48" t="s">
        <v>39</v>
      </c>
      <c r="F6" s="48" t="s">
        <v>38</v>
      </c>
      <c r="G6" s="48" t="s">
        <v>37</v>
      </c>
      <c r="H6" s="48" t="s">
        <v>36</v>
      </c>
      <c r="I6" s="48" t="s">
        <v>35</v>
      </c>
      <c r="J6" s="48" t="s">
        <v>34</v>
      </c>
      <c r="K6" s="58"/>
    </row>
    <row r="7" spans="1:14" ht="16.5" customHeight="1">
      <c r="A7" s="13" t="s">
        <v>33</v>
      </c>
      <c r="B7" s="47">
        <f aca="true" t="shared" si="0" ref="B7:K7">B8+B11</f>
        <v>328604</v>
      </c>
      <c r="C7" s="47">
        <f t="shared" si="0"/>
        <v>268318</v>
      </c>
      <c r="D7" s="47">
        <f t="shared" si="0"/>
        <v>336579</v>
      </c>
      <c r="E7" s="47">
        <f t="shared" si="0"/>
        <v>179987</v>
      </c>
      <c r="F7" s="47">
        <f t="shared" si="0"/>
        <v>224109</v>
      </c>
      <c r="G7" s="47">
        <f t="shared" si="0"/>
        <v>222659</v>
      </c>
      <c r="H7" s="47">
        <f t="shared" si="0"/>
        <v>264541</v>
      </c>
      <c r="I7" s="47">
        <f t="shared" si="0"/>
        <v>367996</v>
      </c>
      <c r="J7" s="47">
        <f t="shared" si="0"/>
        <v>117866</v>
      </c>
      <c r="K7" s="47">
        <f t="shared" si="0"/>
        <v>2310659</v>
      </c>
      <c r="L7" s="46"/>
      <c r="M7"/>
      <c r="N7"/>
    </row>
    <row r="8" spans="1:14" ht="16.5" customHeight="1">
      <c r="A8" s="44" t="s">
        <v>32</v>
      </c>
      <c r="B8" s="45">
        <f aca="true" t="shared" si="1" ref="B8:J8">+B9+B10</f>
        <v>18504</v>
      </c>
      <c r="C8" s="45">
        <f t="shared" si="1"/>
        <v>18057</v>
      </c>
      <c r="D8" s="45">
        <f t="shared" si="1"/>
        <v>18788</v>
      </c>
      <c r="E8" s="45">
        <f t="shared" si="1"/>
        <v>12128</v>
      </c>
      <c r="F8" s="45">
        <f t="shared" si="1"/>
        <v>13136</v>
      </c>
      <c r="G8" s="45">
        <f t="shared" si="1"/>
        <v>6813</v>
      </c>
      <c r="H8" s="45">
        <f t="shared" si="1"/>
        <v>6442</v>
      </c>
      <c r="I8" s="45">
        <f t="shared" si="1"/>
        <v>19421</v>
      </c>
      <c r="J8" s="45">
        <f t="shared" si="1"/>
        <v>3830</v>
      </c>
      <c r="K8" s="38">
        <f>SUM(B8:J8)</f>
        <v>117119</v>
      </c>
      <c r="L8"/>
      <c r="M8"/>
      <c r="N8"/>
    </row>
    <row r="9" spans="1:14" ht="16.5" customHeight="1">
      <c r="A9" s="22" t="s">
        <v>31</v>
      </c>
      <c r="B9" s="45">
        <v>18473</v>
      </c>
      <c r="C9" s="45">
        <v>18044</v>
      </c>
      <c r="D9" s="45">
        <v>18782</v>
      </c>
      <c r="E9" s="45">
        <v>11996</v>
      </c>
      <c r="F9" s="45">
        <v>13125</v>
      </c>
      <c r="G9" s="45">
        <v>6807</v>
      </c>
      <c r="H9" s="45">
        <v>6442</v>
      </c>
      <c r="I9" s="45">
        <v>19353</v>
      </c>
      <c r="J9" s="45">
        <v>3830</v>
      </c>
      <c r="K9" s="38">
        <f>SUM(B9:J9)</f>
        <v>116852</v>
      </c>
      <c r="L9"/>
      <c r="M9"/>
      <c r="N9"/>
    </row>
    <row r="10" spans="1:14" ht="16.5" customHeight="1">
      <c r="A10" s="22" t="s">
        <v>30</v>
      </c>
      <c r="B10" s="45">
        <v>31</v>
      </c>
      <c r="C10" s="45">
        <v>13</v>
      </c>
      <c r="D10" s="45">
        <v>6</v>
      </c>
      <c r="E10" s="45">
        <v>132</v>
      </c>
      <c r="F10" s="45">
        <v>11</v>
      </c>
      <c r="G10" s="45">
        <v>6</v>
      </c>
      <c r="H10" s="45">
        <v>0</v>
      </c>
      <c r="I10" s="45">
        <v>68</v>
      </c>
      <c r="J10" s="45">
        <v>0</v>
      </c>
      <c r="K10" s="38">
        <f>SUM(B10:J10)</f>
        <v>267</v>
      </c>
      <c r="L10"/>
      <c r="M10"/>
      <c r="N10"/>
    </row>
    <row r="11" spans="1:14" ht="16.5" customHeight="1">
      <c r="A11" s="44" t="s">
        <v>29</v>
      </c>
      <c r="B11" s="43">
        <v>310100</v>
      </c>
      <c r="C11" s="43">
        <v>250261</v>
      </c>
      <c r="D11" s="43">
        <v>317791</v>
      </c>
      <c r="E11" s="43">
        <v>167859</v>
      </c>
      <c r="F11" s="43">
        <v>210973</v>
      </c>
      <c r="G11" s="43">
        <v>215846</v>
      </c>
      <c r="H11" s="43">
        <v>258099</v>
      </c>
      <c r="I11" s="43">
        <v>348575</v>
      </c>
      <c r="J11" s="43">
        <v>114036</v>
      </c>
      <c r="K11" s="38">
        <f>SUM(B11:J11)</f>
        <v>2193540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28</v>
      </c>
      <c r="B13" s="42">
        <v>4.2622</v>
      </c>
      <c r="C13" s="42">
        <v>4.6825</v>
      </c>
      <c r="D13" s="42">
        <v>5.1907</v>
      </c>
      <c r="E13" s="42">
        <v>4.5131</v>
      </c>
      <c r="F13" s="42">
        <v>4.776</v>
      </c>
      <c r="G13" s="42">
        <v>4.8243</v>
      </c>
      <c r="H13" s="42">
        <v>3.8412</v>
      </c>
      <c r="I13" s="42">
        <v>3.8802</v>
      </c>
      <c r="J13" s="42">
        <v>4.3905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27</v>
      </c>
      <c r="B16" s="39">
        <v>1.171114253270522</v>
      </c>
      <c r="C16" s="39">
        <v>1.235111577035548</v>
      </c>
      <c r="D16" s="39">
        <v>1.097370420280456</v>
      </c>
      <c r="E16" s="39">
        <v>1.442029604424266</v>
      </c>
      <c r="F16" s="39">
        <v>1.109985183342491</v>
      </c>
      <c r="G16" s="39">
        <v>1.217019176301123</v>
      </c>
      <c r="H16" s="39">
        <v>1.153775389833917</v>
      </c>
      <c r="I16" s="39">
        <v>1.135844460772741</v>
      </c>
      <c r="J16" s="39">
        <v>1.103074406585366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65</v>
      </c>
      <c r="B18" s="36">
        <f>SUM(B19:B27)</f>
        <v>1695420.08</v>
      </c>
      <c r="C18" s="36">
        <f aca="true" t="shared" si="2" ref="C18:J18">SUM(C19:C27)</f>
        <v>1609890.6</v>
      </c>
      <c r="D18" s="36">
        <f t="shared" si="2"/>
        <v>1982369.6300000001</v>
      </c>
      <c r="E18" s="36">
        <f t="shared" si="2"/>
        <v>1212819.8399999999</v>
      </c>
      <c r="F18" s="36">
        <f t="shared" si="2"/>
        <v>1231839.1000000003</v>
      </c>
      <c r="G18" s="36">
        <f t="shared" si="2"/>
        <v>1345359.09</v>
      </c>
      <c r="H18" s="36">
        <f t="shared" si="2"/>
        <v>1219512.94</v>
      </c>
      <c r="I18" s="36">
        <f t="shared" si="2"/>
        <v>1702464.52</v>
      </c>
      <c r="J18" s="36">
        <f t="shared" si="2"/>
        <v>585798.26</v>
      </c>
      <c r="K18" s="36">
        <f>SUM(B18:J18)</f>
        <v>12585474.06</v>
      </c>
      <c r="L18"/>
      <c r="M18"/>
      <c r="N18"/>
    </row>
    <row r="19" spans="1:14" ht="16.5" customHeight="1">
      <c r="A19" s="35" t="s">
        <v>26</v>
      </c>
      <c r="B19" s="61">
        <f>ROUND((B13+B14)*B7,2)</f>
        <v>1400575.97</v>
      </c>
      <c r="C19" s="61">
        <f aca="true" t="shared" si="3" ref="C19:J19">ROUND((C13+C14)*C7,2)</f>
        <v>1256399.04</v>
      </c>
      <c r="D19" s="61">
        <f t="shared" si="3"/>
        <v>1747080.62</v>
      </c>
      <c r="E19" s="61">
        <f t="shared" si="3"/>
        <v>812299.33</v>
      </c>
      <c r="F19" s="61">
        <f t="shared" si="3"/>
        <v>1070344.58</v>
      </c>
      <c r="G19" s="61">
        <f t="shared" si="3"/>
        <v>1074173.81</v>
      </c>
      <c r="H19" s="61">
        <f t="shared" si="3"/>
        <v>1016154.89</v>
      </c>
      <c r="I19" s="61">
        <f t="shared" si="3"/>
        <v>1427898.08</v>
      </c>
      <c r="J19" s="61">
        <f t="shared" si="3"/>
        <v>517490.67</v>
      </c>
      <c r="K19" s="30">
        <f>SUM(B19:J19)</f>
        <v>10322416.99</v>
      </c>
      <c r="L19"/>
      <c r="M19"/>
      <c r="N19"/>
    </row>
    <row r="20" spans="1:14" ht="16.5" customHeight="1">
      <c r="A20" s="18" t="s">
        <v>25</v>
      </c>
      <c r="B20" s="30">
        <f aca="true" t="shared" si="4" ref="B20:J20">IF(B16&lt;&gt;0,ROUND((B16-1)*B19,2),0)</f>
        <v>239658.51</v>
      </c>
      <c r="C20" s="30">
        <f t="shared" si="4"/>
        <v>295393.96</v>
      </c>
      <c r="D20" s="30">
        <f t="shared" si="4"/>
        <v>170113.97</v>
      </c>
      <c r="E20" s="30">
        <f t="shared" si="4"/>
        <v>359060.35</v>
      </c>
      <c r="F20" s="30">
        <f t="shared" si="4"/>
        <v>117722.04</v>
      </c>
      <c r="G20" s="30">
        <f t="shared" si="4"/>
        <v>233116.32</v>
      </c>
      <c r="H20" s="30">
        <f t="shared" si="4"/>
        <v>156259.61</v>
      </c>
      <c r="I20" s="30">
        <f t="shared" si="4"/>
        <v>193972.04</v>
      </c>
      <c r="J20" s="30">
        <f t="shared" si="4"/>
        <v>53340.04</v>
      </c>
      <c r="K20" s="30">
        <f aca="true" t="shared" si="5" ref="K18:K26">SUM(B20:J20)</f>
        <v>1818636.8400000003</v>
      </c>
      <c r="L20"/>
      <c r="M20"/>
      <c r="N20"/>
    </row>
    <row r="21" spans="1:14" ht="16.5" customHeight="1">
      <c r="A21" s="18" t="s">
        <v>24</v>
      </c>
      <c r="B21" s="30">
        <v>50793.81</v>
      </c>
      <c r="C21" s="30">
        <v>52108.98</v>
      </c>
      <c r="D21" s="30">
        <v>56879.52</v>
      </c>
      <c r="E21" s="30">
        <v>36132.24</v>
      </c>
      <c r="F21" s="30">
        <v>40163.41</v>
      </c>
      <c r="G21" s="30">
        <v>34280.82</v>
      </c>
      <c r="H21" s="30">
        <v>41621.2</v>
      </c>
      <c r="I21" s="30">
        <v>74358.74</v>
      </c>
      <c r="J21" s="30">
        <v>18771.74</v>
      </c>
      <c r="K21" s="30">
        <f t="shared" si="5"/>
        <v>405110.45999999996</v>
      </c>
      <c r="L21"/>
      <c r="M21"/>
      <c r="N21"/>
    </row>
    <row r="22" spans="1:14" ht="16.5" customHeight="1">
      <c r="A22" s="18" t="s">
        <v>23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-6491.19</v>
      </c>
      <c r="K23" s="30">
        <f t="shared" si="5"/>
        <v>-6491.19</v>
      </c>
      <c r="L23"/>
      <c r="M23"/>
      <c r="N23"/>
    </row>
    <row r="24" spans="1:14" ht="16.5" customHeight="1">
      <c r="A24" s="62" t="s">
        <v>71</v>
      </c>
      <c r="B24" s="30">
        <v>1367.56</v>
      </c>
      <c r="C24" s="30">
        <v>1297.57</v>
      </c>
      <c r="D24" s="30">
        <v>1599.08</v>
      </c>
      <c r="E24" s="30">
        <v>977.21</v>
      </c>
      <c r="F24" s="30">
        <v>993.37</v>
      </c>
      <c r="G24" s="30">
        <v>1084.9</v>
      </c>
      <c r="H24" s="30">
        <v>982.6</v>
      </c>
      <c r="I24" s="30">
        <v>1372.95</v>
      </c>
      <c r="J24" s="30">
        <v>471.11</v>
      </c>
      <c r="K24" s="30">
        <f t="shared" si="5"/>
        <v>10146.350000000002</v>
      </c>
      <c r="L24"/>
      <c r="M24"/>
      <c r="N24"/>
    </row>
    <row r="25" spans="1:14" ht="16.5" customHeight="1">
      <c r="A25" s="62" t="s">
        <v>72</v>
      </c>
      <c r="B25" s="30">
        <v>885.74</v>
      </c>
      <c r="C25" s="30">
        <v>817.04</v>
      </c>
      <c r="D25" s="30">
        <v>980.66</v>
      </c>
      <c r="E25" s="30">
        <v>570.37</v>
      </c>
      <c r="F25" s="30">
        <v>594.77</v>
      </c>
      <c r="G25" s="30">
        <v>677.91</v>
      </c>
      <c r="H25" s="30">
        <v>684.75</v>
      </c>
      <c r="I25" s="30">
        <v>984.3</v>
      </c>
      <c r="J25" s="30">
        <v>311.89</v>
      </c>
      <c r="K25" s="30">
        <f t="shared" si="5"/>
        <v>6507.43</v>
      </c>
      <c r="L25"/>
      <c r="M25"/>
      <c r="N25"/>
    </row>
    <row r="26" spans="1:14" ht="16.5" customHeight="1">
      <c r="A26" s="62" t="s">
        <v>73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21</v>
      </c>
      <c r="B29" s="30">
        <f aca="true" t="shared" si="6" ref="B29:J29">+B30+B35+B47</f>
        <v>95376.21000000002</v>
      </c>
      <c r="C29" s="30">
        <f t="shared" si="6"/>
        <v>15509.919999999984</v>
      </c>
      <c r="D29" s="30">
        <f t="shared" si="6"/>
        <v>110910.13999999996</v>
      </c>
      <c r="E29" s="30">
        <f t="shared" si="6"/>
        <v>-558628.45</v>
      </c>
      <c r="F29" s="30">
        <f t="shared" si="6"/>
        <v>52549.27</v>
      </c>
      <c r="G29" s="30">
        <f t="shared" si="6"/>
        <v>-4581.530000000013</v>
      </c>
      <c r="H29" s="30">
        <f t="shared" si="6"/>
        <v>-5520.380000000005</v>
      </c>
      <c r="I29" s="30">
        <f t="shared" si="6"/>
        <v>-17080.810000000012</v>
      </c>
      <c r="J29" s="30">
        <f t="shared" si="6"/>
        <v>14850.659999999996</v>
      </c>
      <c r="K29" s="30">
        <f aca="true" t="shared" si="7" ref="K29:K37">SUM(B29:J29)</f>
        <v>-296614.97000000003</v>
      </c>
      <c r="L29"/>
      <c r="M29"/>
      <c r="N29"/>
    </row>
    <row r="30" spans="1:14" ht="16.5" customHeight="1">
      <c r="A30" s="18" t="s">
        <v>20</v>
      </c>
      <c r="B30" s="30">
        <f aca="true" t="shared" si="8" ref="B30:J30">B31+B32+B33+B34</f>
        <v>-135301.72999999998</v>
      </c>
      <c r="C30" s="30">
        <f t="shared" si="8"/>
        <v>-87704.20000000001</v>
      </c>
      <c r="D30" s="30">
        <f t="shared" si="8"/>
        <v>-101057</v>
      </c>
      <c r="E30" s="30">
        <f t="shared" si="8"/>
        <v>-115503.58</v>
      </c>
      <c r="F30" s="30">
        <f t="shared" si="8"/>
        <v>-57750</v>
      </c>
      <c r="G30" s="30">
        <f t="shared" si="8"/>
        <v>-97550.27</v>
      </c>
      <c r="H30" s="30">
        <f t="shared" si="8"/>
        <v>-42069.16</v>
      </c>
      <c r="I30" s="30">
        <f t="shared" si="8"/>
        <v>-106570.88</v>
      </c>
      <c r="J30" s="30">
        <f t="shared" si="8"/>
        <v>-23459.44</v>
      </c>
      <c r="K30" s="30">
        <f t="shared" si="7"/>
        <v>-766966.26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-81281.2</v>
      </c>
      <c r="C31" s="30">
        <f aca="true" t="shared" si="9" ref="C31:J31">-ROUND((C9)*$E$3,2)</f>
        <v>-79393.6</v>
      </c>
      <c r="D31" s="30">
        <f t="shared" si="9"/>
        <v>-82640.8</v>
      </c>
      <c r="E31" s="30">
        <f t="shared" si="9"/>
        <v>-52782.4</v>
      </c>
      <c r="F31" s="30">
        <f t="shared" si="9"/>
        <v>-57750</v>
      </c>
      <c r="G31" s="30">
        <f t="shared" si="9"/>
        <v>-29950.8</v>
      </c>
      <c r="H31" s="30">
        <f t="shared" si="9"/>
        <v>-28344.8</v>
      </c>
      <c r="I31" s="30">
        <f t="shared" si="9"/>
        <v>-85153.2</v>
      </c>
      <c r="J31" s="30">
        <f t="shared" si="9"/>
        <v>-16852</v>
      </c>
      <c r="K31" s="30">
        <f t="shared" si="7"/>
        <v>-514148.8</v>
      </c>
      <c r="L31" s="28"/>
      <c r="M31"/>
      <c r="N31"/>
    </row>
    <row r="32" spans="1:14" ht="16.5" customHeight="1">
      <c r="A32" s="25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30">
        <v>-54020.53</v>
      </c>
      <c r="C34" s="30">
        <v>-8310.6</v>
      </c>
      <c r="D34" s="30">
        <v>-18416.2</v>
      </c>
      <c r="E34" s="30">
        <v>-62721.18</v>
      </c>
      <c r="F34" s="26">
        <v>0</v>
      </c>
      <c r="G34" s="30">
        <v>-67599.47</v>
      </c>
      <c r="H34" s="30">
        <v>-13724.36</v>
      </c>
      <c r="I34" s="30">
        <v>-21417.68</v>
      </c>
      <c r="J34" s="30">
        <v>-6607.44</v>
      </c>
      <c r="K34" s="30">
        <f t="shared" si="7"/>
        <v>-252817.46000000002</v>
      </c>
      <c r="L34"/>
      <c r="M34"/>
      <c r="N34"/>
    </row>
    <row r="35" spans="1:14" s="23" customFormat="1" ht="16.5" customHeight="1">
      <c r="A35" s="18" t="s">
        <v>16</v>
      </c>
      <c r="B35" s="27">
        <f aca="true" t="shared" si="10" ref="B35:J35">SUM(B36:B45)</f>
        <v>-7604.5</v>
      </c>
      <c r="C35" s="27">
        <f t="shared" si="10"/>
        <v>-7215.3</v>
      </c>
      <c r="D35" s="27">
        <f t="shared" si="10"/>
        <v>-32020.410000000025</v>
      </c>
      <c r="E35" s="27">
        <f t="shared" si="10"/>
        <v>-770433.93</v>
      </c>
      <c r="F35" s="27">
        <f t="shared" si="10"/>
        <v>-5523.74</v>
      </c>
      <c r="G35" s="27">
        <f t="shared" si="10"/>
        <v>-6032.71</v>
      </c>
      <c r="H35" s="27">
        <f t="shared" si="10"/>
        <v>-5463.87</v>
      </c>
      <c r="I35" s="27">
        <f t="shared" si="10"/>
        <v>-7634.44</v>
      </c>
      <c r="J35" s="27">
        <f t="shared" si="10"/>
        <v>-9315.25</v>
      </c>
      <c r="K35" s="30">
        <f t="shared" si="7"/>
        <v>-851244.15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14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1350000</v>
      </c>
      <c r="E43" s="17">
        <v>0</v>
      </c>
      <c r="F43" s="17">
        <v>0</v>
      </c>
      <c r="G43" s="17">
        <v>0</v>
      </c>
      <c r="H43" s="17">
        <v>891000</v>
      </c>
      <c r="I43" s="17">
        <v>0</v>
      </c>
      <c r="J43" s="17">
        <v>0</v>
      </c>
      <c r="K43" s="17">
        <f>SUM(B43:J43)</f>
        <v>2241000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69</v>
      </c>
      <c r="B45" s="27">
        <v>-7604.5</v>
      </c>
      <c r="C45" s="27">
        <v>-7215.3</v>
      </c>
      <c r="D45" s="27">
        <v>-8891.88</v>
      </c>
      <c r="E45" s="27">
        <v>-5433.93</v>
      </c>
      <c r="F45" s="27">
        <v>-5523.74</v>
      </c>
      <c r="G45" s="27">
        <v>-6032.71</v>
      </c>
      <c r="H45" s="27">
        <v>-5463.87</v>
      </c>
      <c r="I45" s="27">
        <v>-7634.44</v>
      </c>
      <c r="J45" s="27">
        <v>-2619.66</v>
      </c>
      <c r="K45" s="27">
        <f>SUM(B45:J45)</f>
        <v>-56420.03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74</v>
      </c>
      <c r="B47" s="27">
        <v>238282.44</v>
      </c>
      <c r="C47" s="27">
        <v>110429.42</v>
      </c>
      <c r="D47" s="27">
        <v>243987.55</v>
      </c>
      <c r="E47" s="27">
        <v>327309.06</v>
      </c>
      <c r="F47" s="27">
        <v>115823.01</v>
      </c>
      <c r="G47" s="27">
        <v>99001.45</v>
      </c>
      <c r="H47" s="27">
        <v>42012.65</v>
      </c>
      <c r="I47" s="27">
        <v>97124.51</v>
      </c>
      <c r="J47" s="27">
        <v>47625.35</v>
      </c>
      <c r="K47" s="27">
        <f>SUM(B47:J47)</f>
        <v>1321595.44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1790796.29</v>
      </c>
      <c r="C49" s="27">
        <f>IF(C18+C29+C50&lt;0,0,C18+C29+C50)</f>
        <v>1625400.52</v>
      </c>
      <c r="D49" s="27">
        <f>IF(D18+D29+D50&lt;0,0,D18+D29+D50)</f>
        <v>2093279.77</v>
      </c>
      <c r="E49" s="27">
        <f>IF(E18+E29+E50&lt;0,0,E18+E29+E50)</f>
        <v>654191.3899999999</v>
      </c>
      <c r="F49" s="27">
        <f>IF(F18+F29+F50&lt;0,0,F18+F29+F50)</f>
        <v>1284388.3700000003</v>
      </c>
      <c r="G49" s="27">
        <f>IF(G18+G29+G50&lt;0,0,G18+G29+G50)</f>
        <v>1340777.56</v>
      </c>
      <c r="H49" s="27">
        <f>IF(H18+H29+H50&lt;0,0,H18+H29+H50)</f>
        <v>1213992.56</v>
      </c>
      <c r="I49" s="27">
        <f>IF(I18+I29+I50&lt;0,0,I18+I29+I50)</f>
        <v>1685383.71</v>
      </c>
      <c r="J49" s="27">
        <f>IF(J18+J29+J50&lt;0,0,J18+J29+J50)</f>
        <v>600648.92</v>
      </c>
      <c r="K49" s="20">
        <f>SUM(B49:J49)</f>
        <v>12288859.090000002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1790796.29</v>
      </c>
      <c r="C55" s="10">
        <f t="shared" si="11"/>
        <v>1625400.51</v>
      </c>
      <c r="D55" s="10">
        <f t="shared" si="11"/>
        <v>2093279.77</v>
      </c>
      <c r="E55" s="10">
        <f t="shared" si="11"/>
        <v>654191.4</v>
      </c>
      <c r="F55" s="10">
        <f t="shared" si="11"/>
        <v>1284388.38</v>
      </c>
      <c r="G55" s="10">
        <f t="shared" si="11"/>
        <v>1340777.56</v>
      </c>
      <c r="H55" s="10">
        <f t="shared" si="11"/>
        <v>1213992.56</v>
      </c>
      <c r="I55" s="10">
        <f>SUM(I56:I68)</f>
        <v>1685383.71</v>
      </c>
      <c r="J55" s="10">
        <f t="shared" si="11"/>
        <v>600648.93</v>
      </c>
      <c r="K55" s="5">
        <f>SUM(K56:K68)</f>
        <v>12288859.110000001</v>
      </c>
      <c r="L55" s="9"/>
    </row>
    <row r="56" spans="1:11" ht="16.5" customHeight="1">
      <c r="A56" s="7" t="s">
        <v>56</v>
      </c>
      <c r="B56" s="8">
        <v>1577537.3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1577537.3</v>
      </c>
    </row>
    <row r="57" spans="1:11" ht="16.5" customHeight="1">
      <c r="A57" s="7" t="s">
        <v>57</v>
      </c>
      <c r="B57" s="8">
        <v>213258.99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213258.99</v>
      </c>
    </row>
    <row r="58" spans="1:11" ht="16.5" customHeight="1">
      <c r="A58" s="7" t="s">
        <v>4</v>
      </c>
      <c r="B58" s="6">
        <v>0</v>
      </c>
      <c r="C58" s="8">
        <v>1625400.51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1625400.51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2093279.77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2093279.77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654191.4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654191.4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1284388.38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1284388.38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1340777.56</v>
      </c>
      <c r="H62" s="6">
        <v>0</v>
      </c>
      <c r="I62" s="6">
        <v>0</v>
      </c>
      <c r="J62" s="6">
        <v>0</v>
      </c>
      <c r="K62" s="5">
        <f t="shared" si="12"/>
        <v>1340777.56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1213992.56</v>
      </c>
      <c r="I63" s="6">
        <v>0</v>
      </c>
      <c r="J63" s="6">
        <v>0</v>
      </c>
      <c r="K63" s="5">
        <f t="shared" si="12"/>
        <v>1213992.56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626918.8</v>
      </c>
      <c r="J65" s="6">
        <v>0</v>
      </c>
      <c r="K65" s="5">
        <f t="shared" si="12"/>
        <v>626918.8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1058464.91</v>
      </c>
      <c r="J66" s="6">
        <v>0</v>
      </c>
      <c r="K66" s="5">
        <f t="shared" si="12"/>
        <v>1058464.91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600648.93</v>
      </c>
      <c r="K67" s="5">
        <f t="shared" si="12"/>
        <v>600648.93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>
      <c r="A69" s="63" t="s">
        <v>75</v>
      </c>
    </row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2022-06-30T13:51:27Z</dcterms:modified>
  <cp:category/>
  <cp:version/>
  <cp:contentType/>
  <cp:contentStatus/>
</cp:coreProperties>
</file>