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<sst xmlns="http://schemas.openxmlformats.org/spreadsheetml/2006/main" count="76" uniqueCount="75">
  <si>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</si>
  <si>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</si>
  <si>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</si>
  <si>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</si>
  <si>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</si>
  <si>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</si>
  <si>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</si>
  <si>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</si>
  <si>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</si>
  <si>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</si>
  <si>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</si>
  <si>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</si>
  <si>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</si>
  <si>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</si>
  <si>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</si>
  <si>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</si>
  <si>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</si>
  <si>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</si>
  <si>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</si>
  <si>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</si>
  <si>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</si>
  <si>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</si>
  <si>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</si>
  <si>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</si>
  <si>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</si>
  <si>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</si>
  <si>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</si>
  <si>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</si>
  <si>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</si>
  <si>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</si>
  <si>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</si>
  <si>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</si>
  <si>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</si>
  <si>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</si>
  <si>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</si>
  <si>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</si>
  <si>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</si>
  <si>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</si>
  <si>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</si>
  <si>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</si>
  <si>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</si>
  <si>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</si>
  <si>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</si>
  <si>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</si>
  <si>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</si>
  <si>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</si>
  <si>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</si>
  <si>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</si>
  <si>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</si>
  <si>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</si>
  <si>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</si>
  <si>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</si>
  <si>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</si>
  <si>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</si>
  <si>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</si>
  <si>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</si>
  <si>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</si>
  <si>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</si>
  <si>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</si>
  <si>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</si>
  <si>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</si>
  <si>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</si>
  <si>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</si>
  <si>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</si>
  <si>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</si>
  <si>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</si>
  <si>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</si>
  <si>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18/06/22 - VENCIMENTO 24/06/22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</si>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</sst>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157917</v>
      </c>
      <c r="C7" s="47">
        <f t="shared" si="0"/>
        <v>131585</v>
      </c>
      <c r="D7" s="47">
        <f t="shared" si="0"/>
        <v>188157</v>
      </c>
      <c r="E7" s="47">
        <f t="shared" si="0"/>
        <v>86929</v>
      </c>
      <c r="F7" s="47">
        <f t="shared" si="0"/>
        <v>118058</v>
      </c>
      <c r="G7" s="47">
        <f t="shared" si="0"/>
        <v>130477</v>
      </c>
      <c r="H7" s="47">
        <f t="shared" si="0"/>
        <v>155084</v>
      </c>
      <c r="I7" s="47">
        <f t="shared" si="0"/>
        <v>191321</v>
      </c>
      <c r="J7" s="47">
        <f t="shared" si="0"/>
        <v>46997</v>
      </c>
      <c r="K7" s="47">
        <f t="shared" si="0"/>
        <v>1206525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11635</v>
      </c>
      <c r="C8" s="45">
        <f t="shared" si="1"/>
        <v>12870</v>
      </c>
      <c r="D8" s="45">
        <f t="shared" si="1"/>
        <v>14068</v>
      </c>
      <c r="E8" s="45">
        <f t="shared" si="1"/>
        <v>7680</v>
      </c>
      <c r="F8" s="45">
        <f t="shared" si="1"/>
        <v>8209</v>
      </c>
      <c r="G8" s="45">
        <f t="shared" si="1"/>
        <v>5187</v>
      </c>
      <c r="H8" s="45">
        <f t="shared" si="1"/>
        <v>4887</v>
      </c>
      <c r="I8" s="45">
        <f t="shared" si="1"/>
        <v>12084</v>
      </c>
      <c r="J8" s="45">
        <f t="shared" si="1"/>
        <v>1601</v>
      </c>
      <c r="K8" s="38">
        <f>SUM(B8:J8)</f>
        <v>78221</v>
      </c>
      <c r="L8"/>
      <c r="M8"/>
      <c r="N8"/>
    </row>
    <row r="9" spans="1:14" ht="16.5" customHeight="1">
      <c r="A9" s="22" t="s">
        <v>32</v>
      </c>
      <c r="B9" s="45">
        <v>11617</v>
      </c>
      <c r="C9" s="45">
        <v>12868</v>
      </c>
      <c r="D9" s="45">
        <v>14067</v>
      </c>
      <c r="E9" s="45">
        <v>7594</v>
      </c>
      <c r="F9" s="45">
        <v>8200</v>
      </c>
      <c r="G9" s="45">
        <v>5182</v>
      </c>
      <c r="H9" s="45">
        <v>4887</v>
      </c>
      <c r="I9" s="45">
        <v>12041</v>
      </c>
      <c r="J9" s="45">
        <v>1601</v>
      </c>
      <c r="K9" s="38">
        <f>SUM(B9:J9)</f>
        <v>78057</v>
      </c>
      <c r="L9"/>
      <c r="M9"/>
      <c r="N9"/>
    </row>
    <row r="10" spans="1:14" ht="16.5" customHeight="1">
      <c r="A10" s="22" t="s">
        <v>31</v>
      </c>
      <c r="B10" s="45">
        <v>18</v>
      </c>
      <c r="C10" s="45">
        <v>2</v>
      </c>
      <c r="D10" s="45">
        <v>1</v>
      </c>
      <c r="E10" s="45">
        <v>86</v>
      </c>
      <c r="F10" s="45">
        <v>9</v>
      </c>
      <c r="G10" s="45">
        <v>5</v>
      </c>
      <c r="H10" s="45">
        <v>0</v>
      </c>
      <c r="I10" s="45">
        <v>43</v>
      </c>
      <c r="J10" s="45">
        <v>0</v>
      </c>
      <c r="K10" s="38">
        <f>SUM(B10:J10)</f>
        <v>164</v>
      </c>
      <c r="L10"/>
      <c r="M10"/>
      <c r="N10"/>
    </row>
    <row r="11" spans="1:14" ht="16.5" customHeight="1">
      <c r="A11" s="44" t="s">
        <v>30</v>
      </c>
      <c r="B11" s="43">
        <v>146282</v>
      </c>
      <c r="C11" s="43">
        <v>118715</v>
      </c>
      <c r="D11" s="43">
        <v>174089</v>
      </c>
      <c r="E11" s="43">
        <v>79249</v>
      </c>
      <c r="F11" s="43">
        <v>109849</v>
      </c>
      <c r="G11" s="43">
        <v>125290</v>
      </c>
      <c r="H11" s="43">
        <v>150197</v>
      </c>
      <c r="I11" s="43">
        <v>179237</v>
      </c>
      <c r="J11" s="43">
        <v>45396</v>
      </c>
      <c r="K11" s="38">
        <f>SUM(B11:J11)</f>
        <v>1128304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1.407259765231692</v>
      </c>
      <c r="C16" s="39">
        <v>1.480607343174866</v>
      </c>
      <c r="D16" s="39">
        <v>1.249461739021446</v>
      </c>
      <c r="E16" s="39">
        <v>1.701058577988086</v>
      </c>
      <c r="F16" s="39">
        <v>1.291976748005113</v>
      </c>
      <c r="G16" s="39">
        <v>1.388449168970269</v>
      </c>
      <c r="H16" s="39">
        <v>1.289043257238899</v>
      </c>
      <c r="I16" s="39">
        <v>1.323856988779641</v>
      </c>
      <c r="J16" s="39">
        <v>1.310337331228473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978454.0299999999</v>
      </c>
      <c r="C18" s="36">
        <f aca="true" t="shared" si="2" ref="C18:J18">SUM(C19:C27)</f>
        <v>956311.9099999999</v>
      </c>
      <c r="D18" s="36">
        <f t="shared" si="2"/>
        <v>1269074.54</v>
      </c>
      <c r="E18" s="36">
        <f t="shared" si="2"/>
        <v>694900.02</v>
      </c>
      <c r="F18" s="36">
        <f t="shared" si="2"/>
        <v>760196.22</v>
      </c>
      <c r="G18" s="36">
        <f t="shared" si="2"/>
        <v>902752.7399999999</v>
      </c>
      <c r="H18" s="36">
        <f t="shared" si="2"/>
        <v>805134.24</v>
      </c>
      <c r="I18" s="36">
        <f t="shared" si="2"/>
        <v>1033767.89</v>
      </c>
      <c r="J18" s="36">
        <f t="shared" si="2"/>
        <v>277564.93</v>
      </c>
      <c r="K18" s="36">
        <f>SUM(B18:J18)</f>
        <v>7678156.52</v>
      </c>
      <c r="L18"/>
      <c r="M18"/>
      <c r="N18"/>
    </row>
    <row r="19" spans="1:14" ht="16.5" customHeight="1">
      <c r="A19" s="35" t="s">
        <v>27</v>
      </c>
      <c r="B19" s="61">
        <f>ROUND((B13+B14)*B7,2)</f>
        <v>673073.84</v>
      </c>
      <c r="C19" s="61">
        <f aca="true" t="shared" si="3" ref="C19:J19">ROUND((C13+C14)*C7,2)</f>
        <v>616146.76</v>
      </c>
      <c r="D19" s="61">
        <f t="shared" si="3"/>
        <v>976666.54</v>
      </c>
      <c r="E19" s="61">
        <f t="shared" si="3"/>
        <v>392319.27</v>
      </c>
      <c r="F19" s="61">
        <f t="shared" si="3"/>
        <v>563845.01</v>
      </c>
      <c r="G19" s="61">
        <f t="shared" si="3"/>
        <v>629460.19</v>
      </c>
      <c r="H19" s="61">
        <f t="shared" si="3"/>
        <v>595708.66</v>
      </c>
      <c r="I19" s="61">
        <f t="shared" si="3"/>
        <v>742363.74</v>
      </c>
      <c r="J19" s="61">
        <f t="shared" si="3"/>
        <v>206340.33</v>
      </c>
      <c r="K19" s="30">
        <f>SUM(B19:J19)</f>
        <v>5395924.34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274115.89</v>
      </c>
      <c r="C20" s="30">
        <f t="shared" si="4"/>
        <v>296124.66</v>
      </c>
      <c r="D20" s="30">
        <f t="shared" si="4"/>
        <v>243640.93</v>
      </c>
      <c r="E20" s="30">
        <f t="shared" si="4"/>
        <v>275038.79</v>
      </c>
      <c r="F20" s="30">
        <f t="shared" si="4"/>
        <v>164629.63</v>
      </c>
      <c r="G20" s="30">
        <f t="shared" si="4"/>
        <v>244513.29</v>
      </c>
      <c r="H20" s="30">
        <f t="shared" si="4"/>
        <v>172185.57</v>
      </c>
      <c r="I20" s="30">
        <f t="shared" si="4"/>
        <v>240419.69</v>
      </c>
      <c r="J20" s="30">
        <f t="shared" si="4"/>
        <v>64035.11</v>
      </c>
      <c r="K20" s="30">
        <f aca="true" t="shared" si="5" ref="K18:K26">SUM(B20:J20)</f>
        <v>1974703.56</v>
      </c>
      <c r="L20"/>
      <c r="M20"/>
      <c r="N20"/>
    </row>
    <row r="21" spans="1:14" ht="16.5" customHeight="1">
      <c r="A21" s="18" t="s">
        <v>25</v>
      </c>
      <c r="B21" s="30">
        <v>26990.96</v>
      </c>
      <c r="C21" s="30">
        <v>38120.29</v>
      </c>
      <c r="D21" s="30">
        <v>40450.02</v>
      </c>
      <c r="E21" s="30">
        <v>22305.57</v>
      </c>
      <c r="F21" s="30">
        <v>28136.74</v>
      </c>
      <c r="G21" s="30">
        <v>24923.82</v>
      </c>
      <c r="H21" s="30">
        <v>31717.01</v>
      </c>
      <c r="I21" s="30">
        <v>44802.65</v>
      </c>
      <c r="J21" s="30">
        <v>11109.44</v>
      </c>
      <c r="K21" s="30">
        <f t="shared" si="5"/>
        <v>268556.5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2" t="s">
        <v>72</v>
      </c>
      <c r="B24" s="30">
        <v>1249.11</v>
      </c>
      <c r="C24" s="30">
        <v>1219.5</v>
      </c>
      <c r="D24" s="30">
        <v>1620.61</v>
      </c>
      <c r="E24" s="30">
        <v>885.68</v>
      </c>
      <c r="F24" s="30">
        <v>969.14</v>
      </c>
      <c r="G24" s="30">
        <v>1152.2</v>
      </c>
      <c r="H24" s="30">
        <v>1028.36</v>
      </c>
      <c r="I24" s="30">
        <v>1319.1</v>
      </c>
      <c r="J24" s="30">
        <v>355.35</v>
      </c>
      <c r="K24" s="30">
        <f t="shared" si="5"/>
        <v>9799.05</v>
      </c>
      <c r="L24"/>
      <c r="M24"/>
      <c r="N24"/>
    </row>
    <row r="25" spans="1:14" ht="16.5" customHeight="1">
      <c r="A25" s="62" t="s">
        <v>73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594.77</v>
      </c>
      <c r="G25" s="30">
        <v>677.91</v>
      </c>
      <c r="H25" s="30">
        <v>684.75</v>
      </c>
      <c r="I25" s="30">
        <v>984.3</v>
      </c>
      <c r="J25" s="30">
        <v>311.89</v>
      </c>
      <c r="K25" s="30">
        <f t="shared" si="5"/>
        <v>6517.080000000001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-58060.65</v>
      </c>
      <c r="C29" s="30">
        <f t="shared" si="6"/>
        <v>-63400.38</v>
      </c>
      <c r="D29" s="30">
        <f t="shared" si="6"/>
        <v>-958034.9700000001</v>
      </c>
      <c r="E29" s="30">
        <f t="shared" si="6"/>
        <v>-488338.56</v>
      </c>
      <c r="F29" s="30">
        <f t="shared" si="6"/>
        <v>-41469.020000000004</v>
      </c>
      <c r="G29" s="30">
        <f t="shared" si="6"/>
        <v>-29207.75</v>
      </c>
      <c r="H29" s="30">
        <f t="shared" si="6"/>
        <v>-603221.15</v>
      </c>
      <c r="I29" s="30">
        <f t="shared" si="6"/>
        <v>-60315.450000000004</v>
      </c>
      <c r="J29" s="30">
        <f t="shared" si="6"/>
        <v>-15715.96</v>
      </c>
      <c r="K29" s="30">
        <f aca="true" t="shared" si="7" ref="K29:K37">SUM(B29:J29)</f>
        <v>-2317763.89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-51114.8</v>
      </c>
      <c r="C30" s="30">
        <f t="shared" si="8"/>
        <v>-56619.2</v>
      </c>
      <c r="D30" s="30">
        <f t="shared" si="8"/>
        <v>-61894.8</v>
      </c>
      <c r="E30" s="30">
        <f t="shared" si="8"/>
        <v>-33413.6</v>
      </c>
      <c r="F30" s="30">
        <f t="shared" si="8"/>
        <v>-36080</v>
      </c>
      <c r="G30" s="30">
        <f t="shared" si="8"/>
        <v>-22800.8</v>
      </c>
      <c r="H30" s="30">
        <f t="shared" si="8"/>
        <v>-21502.8</v>
      </c>
      <c r="I30" s="30">
        <f t="shared" si="8"/>
        <v>-52980.4</v>
      </c>
      <c r="J30" s="30">
        <f t="shared" si="8"/>
        <v>-7044.4</v>
      </c>
      <c r="K30" s="30">
        <f t="shared" si="7"/>
        <v>-343450.80000000005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-51114.8</v>
      </c>
      <c r="C31" s="30">
        <f aca="true" t="shared" si="9" ref="C31:J31">-ROUND((C9)*$E$3,2)</f>
        <v>-56619.2</v>
      </c>
      <c r="D31" s="30">
        <f t="shared" si="9"/>
        <v>-61894.8</v>
      </c>
      <c r="E31" s="30">
        <f t="shared" si="9"/>
        <v>-33413.6</v>
      </c>
      <c r="F31" s="30">
        <f t="shared" si="9"/>
        <v>-36080</v>
      </c>
      <c r="G31" s="30">
        <f t="shared" si="9"/>
        <v>-22800.8</v>
      </c>
      <c r="H31" s="30">
        <f t="shared" si="9"/>
        <v>-21502.8</v>
      </c>
      <c r="I31" s="30">
        <f t="shared" si="9"/>
        <v>-52980.4</v>
      </c>
      <c r="J31" s="30">
        <f t="shared" si="9"/>
        <v>-7044.4</v>
      </c>
      <c r="K31" s="30">
        <f t="shared" si="7"/>
        <v>-343450.80000000005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-6945.85</v>
      </c>
      <c r="C35" s="27">
        <f t="shared" si="10"/>
        <v>-6781.18</v>
      </c>
      <c r="D35" s="27">
        <f t="shared" si="10"/>
        <v>-896140.17</v>
      </c>
      <c r="E35" s="27">
        <f t="shared" si="10"/>
        <v>-454924.96</v>
      </c>
      <c r="F35" s="27">
        <f t="shared" si="10"/>
        <v>-5389.02</v>
      </c>
      <c r="G35" s="27">
        <f t="shared" si="10"/>
        <v>-6406.95</v>
      </c>
      <c r="H35" s="27">
        <f t="shared" si="10"/>
        <v>-581718.35</v>
      </c>
      <c r="I35" s="27">
        <f t="shared" si="10"/>
        <v>-7335.05</v>
      </c>
      <c r="J35" s="27">
        <f t="shared" si="10"/>
        <v>-8671.56</v>
      </c>
      <c r="K35" s="30">
        <f t="shared" si="7"/>
        <v>-1974313.09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-864000</v>
      </c>
      <c r="E44" s="17">
        <v>-450000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-1890000</v>
      </c>
      <c r="L44" s="24"/>
      <c r="M44"/>
      <c r="N44"/>
    </row>
    <row r="45" spans="1:14" s="23" customFormat="1" ht="16.5" customHeight="1">
      <c r="A45" s="25" t="s">
        <v>70</v>
      </c>
      <c r="B45" s="17">
        <v>-6945.85</v>
      </c>
      <c r="C45" s="17">
        <v>-6781.18</v>
      </c>
      <c r="D45" s="17">
        <v>-9011.64</v>
      </c>
      <c r="E45" s="17">
        <v>-4924.96</v>
      </c>
      <c r="F45" s="17">
        <v>-5389.02</v>
      </c>
      <c r="G45" s="17">
        <v>-6406.95</v>
      </c>
      <c r="H45" s="17">
        <v>-5718.35</v>
      </c>
      <c r="I45" s="17">
        <v>-7335.05</v>
      </c>
      <c r="J45" s="17">
        <v>-1975.97</v>
      </c>
      <c r="K45" s="17">
        <f>SUM(B45:J45)</f>
        <v>-54488.969999999994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920393.3799999999</v>
      </c>
      <c r="C49" s="27">
        <f>IF(C18+C29+C50&lt;0,0,C18+C29+C50)</f>
        <v>892911.5299999999</v>
      </c>
      <c r="D49" s="27">
        <f>IF(D18+D29+D50&lt;0,0,D18+D29+D50)</f>
        <v>311039.56999999995</v>
      </c>
      <c r="E49" s="27">
        <f>IF(E18+E29+E50&lt;0,0,E18+E29+E50)</f>
        <v>206561.46000000002</v>
      </c>
      <c r="F49" s="27">
        <f>IF(F18+F29+F50&lt;0,0,F18+F29+F50)</f>
        <v>718727.2</v>
      </c>
      <c r="G49" s="27">
        <f>IF(G18+G29+G50&lt;0,0,G18+G29+G50)</f>
        <v>873544.9899999999</v>
      </c>
      <c r="H49" s="27">
        <f>IF(H18+H29+H50&lt;0,0,H18+H29+H50)</f>
        <v>201913.08999999997</v>
      </c>
      <c r="I49" s="27">
        <f>IF(I18+I29+I50&lt;0,0,I18+I29+I50)</f>
        <v>973452.4400000001</v>
      </c>
      <c r="J49" s="27">
        <f>IF(J18+J29+J50&lt;0,0,J18+J29+J50)</f>
        <v>261848.97</v>
      </c>
      <c r="K49" s="20">
        <f>SUM(B49:J49)</f>
        <v>5360392.629999999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920393.38</v>
      </c>
      <c r="C55" s="10">
        <f t="shared" si="11"/>
        <v>892911.53</v>
      </c>
      <c r="D55" s="10">
        <f t="shared" si="11"/>
        <v>311039.57</v>
      </c>
      <c r="E55" s="10">
        <f t="shared" si="11"/>
        <v>206561.46</v>
      </c>
      <c r="F55" s="10">
        <f t="shared" si="11"/>
        <v>718727.2</v>
      </c>
      <c r="G55" s="10">
        <f t="shared" si="11"/>
        <v>873544.99</v>
      </c>
      <c r="H55" s="10">
        <f t="shared" si="11"/>
        <v>201913.09</v>
      </c>
      <c r="I55" s="10">
        <f>SUM(I56:I68)</f>
        <v>973452.4400000001</v>
      </c>
      <c r="J55" s="10">
        <f t="shared" si="11"/>
        <v>261848.97</v>
      </c>
      <c r="K55" s="5">
        <f>SUM(K56:K68)</f>
        <v>5360392.63</v>
      </c>
      <c r="L55" s="9"/>
    </row>
    <row r="56" spans="1:11" ht="16.5" customHeight="1">
      <c r="A56" s="7" t="s">
        <v>57</v>
      </c>
      <c r="B56" s="8">
        <v>804791.97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804791.97</v>
      </c>
    </row>
    <row r="57" spans="1:11" ht="16.5" customHeight="1">
      <c r="A57" s="7" t="s">
        <v>58</v>
      </c>
      <c r="B57" s="8">
        <v>115601.41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115601.41</v>
      </c>
    </row>
    <row r="58" spans="1:11" ht="16.5" customHeight="1">
      <c r="A58" s="7" t="s">
        <v>4</v>
      </c>
      <c r="B58" s="6">
        <v>0</v>
      </c>
      <c r="C58" s="8">
        <v>892911.53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892911.53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311039.57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311039.57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206561.46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206561.46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718727.2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718727.2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873544.99</v>
      </c>
      <c r="H62" s="6">
        <v>0</v>
      </c>
      <c r="I62" s="6">
        <v>0</v>
      </c>
      <c r="J62" s="6">
        <v>0</v>
      </c>
      <c r="K62" s="5">
        <f t="shared" si="12"/>
        <v>873544.99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201913.09</v>
      </c>
      <c r="I63" s="6">
        <v>0</v>
      </c>
      <c r="J63" s="6">
        <v>0</v>
      </c>
      <c r="K63" s="5">
        <f t="shared" si="12"/>
        <v>201913.09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368743.78</v>
      </c>
      <c r="J65" s="6">
        <v>0</v>
      </c>
      <c r="K65" s="5">
        <f t="shared" si="12"/>
        <v>368743.78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604708.66</v>
      </c>
      <c r="J66" s="6">
        <v>0</v>
      </c>
      <c r="K66" s="5">
        <f t="shared" si="12"/>
        <v>604708.66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261848.97</v>
      </c>
      <c r="K67" s="5">
        <f t="shared" si="12"/>
        <v>261848.97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2022-06-23T20:41:50Z</dcterms:modified>
  <cp:category/>
  <cp:version/>
  <cp:contentType/>
  <cp:contentStatus/>
</cp:coreProperties>
</file>