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<sst xmlns="http://schemas.openxmlformats.org/spreadsheetml/2006/main" count="76" uniqueCount="75">
  <si>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</si>
  <si>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</si>
  <si>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</si>
  <si>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</si>
  <si>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</si>
  <si>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</si>
  <si>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</si>
  <si>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</si>
  <si>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</si>
  <si>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</si>
  <si>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</si>
  <si>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</si>
  <si>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</si>
  <si>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</si>
  <si>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</si>
  <si>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</si>
  <si>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</si>
  <si>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</si>
  <si>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</si>
  <si>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</si>
  <si>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</si>
  <si>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</si>
  <si>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</si>
  <si>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</si>
  <si>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</si>
  <si>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</si>
  <si>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</si>
  <si>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</si>
  <si>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</si>
  <si>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</si>
  <si>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</si>
  <si>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</si>
  <si>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</si>
  <si>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</si>
  <si>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</si>
  <si>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</si>
  <si>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</si>
  <si>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</si>
  <si>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</si>
  <si>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</si>
  <si>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</si>
  <si>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</si>
  <si>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</si>
  <si>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</si>
  <si>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</si>
  <si>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</si>
  <si>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</si>
  <si>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</si>
  <si>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</si>
  <si>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</si>
  <si>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</si>
  <si>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</si>
  <si>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</si>
  <si>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</si>
  <si>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</si>
  <si>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</si>
  <si>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</si>
  <si>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</si>
  <si>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</si>
  <si>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</si>
  <si>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</si>
  <si>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</si>
  <si>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</si>
  <si>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</si>
  <si>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</si>
  <si>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</si>
  <si>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</si>
  <si>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11/06/22 - VENCIMENTO 20/06/22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</si>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</sst>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180208</v>
      </c>
      <c r="C7" s="47">
        <f t="shared" si="0"/>
        <v>146969</v>
      </c>
      <c r="D7" s="47">
        <f t="shared" si="0"/>
        <v>212329</v>
      </c>
      <c r="E7" s="47">
        <f t="shared" si="0"/>
        <v>98369</v>
      </c>
      <c r="F7" s="47">
        <f t="shared" si="0"/>
        <v>135896</v>
      </c>
      <c r="G7" s="47">
        <f t="shared" si="0"/>
        <v>150475</v>
      </c>
      <c r="H7" s="47">
        <f t="shared" si="0"/>
        <v>168589</v>
      </c>
      <c r="I7" s="47">
        <f t="shared" si="0"/>
        <v>214728</v>
      </c>
      <c r="J7" s="47">
        <f t="shared" si="0"/>
        <v>50881</v>
      </c>
      <c r="K7" s="47">
        <f t="shared" si="0"/>
        <v>1358444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13983</v>
      </c>
      <c r="C8" s="45">
        <f t="shared" si="1"/>
        <v>15139</v>
      </c>
      <c r="D8" s="45">
        <f t="shared" si="1"/>
        <v>16597</v>
      </c>
      <c r="E8" s="45">
        <f t="shared" si="1"/>
        <v>8886</v>
      </c>
      <c r="F8" s="45">
        <f t="shared" si="1"/>
        <v>9960</v>
      </c>
      <c r="G8" s="45">
        <f t="shared" si="1"/>
        <v>6383</v>
      </c>
      <c r="H8" s="45">
        <f t="shared" si="1"/>
        <v>6000</v>
      </c>
      <c r="I8" s="45">
        <f t="shared" si="1"/>
        <v>14438</v>
      </c>
      <c r="J8" s="45">
        <f t="shared" si="1"/>
        <v>1774</v>
      </c>
      <c r="K8" s="38">
        <f>SUM(B8:J8)</f>
        <v>93160</v>
      </c>
      <c r="L8"/>
      <c r="M8"/>
      <c r="N8"/>
    </row>
    <row r="9" spans="1:14" ht="16.5" customHeight="1">
      <c r="A9" s="22" t="s">
        <v>32</v>
      </c>
      <c r="B9" s="45">
        <v>13957</v>
      </c>
      <c r="C9" s="45">
        <v>15132</v>
      </c>
      <c r="D9" s="45">
        <v>16592</v>
      </c>
      <c r="E9" s="45">
        <v>8767</v>
      </c>
      <c r="F9" s="45">
        <v>9951</v>
      </c>
      <c r="G9" s="45">
        <v>6382</v>
      </c>
      <c r="H9" s="45">
        <v>6000</v>
      </c>
      <c r="I9" s="45">
        <v>14411</v>
      </c>
      <c r="J9" s="45">
        <v>1774</v>
      </c>
      <c r="K9" s="38">
        <f>SUM(B9:J9)</f>
        <v>92966</v>
      </c>
      <c r="L9"/>
      <c r="M9"/>
      <c r="N9"/>
    </row>
    <row r="10" spans="1:14" ht="16.5" customHeight="1">
      <c r="A10" s="22" t="s">
        <v>31</v>
      </c>
      <c r="B10" s="45">
        <v>26</v>
      </c>
      <c r="C10" s="45">
        <v>7</v>
      </c>
      <c r="D10" s="45">
        <v>5</v>
      </c>
      <c r="E10" s="45">
        <v>119</v>
      </c>
      <c r="F10" s="45">
        <v>9</v>
      </c>
      <c r="G10" s="45">
        <v>1</v>
      </c>
      <c r="H10" s="45">
        <v>0</v>
      </c>
      <c r="I10" s="45">
        <v>27</v>
      </c>
      <c r="J10" s="45">
        <v>0</v>
      </c>
      <c r="K10" s="38">
        <f>SUM(B10:J10)</f>
        <v>194</v>
      </c>
      <c r="L10"/>
      <c r="M10"/>
      <c r="N10"/>
    </row>
    <row r="11" spans="1:14" ht="16.5" customHeight="1">
      <c r="A11" s="44" t="s">
        <v>30</v>
      </c>
      <c r="B11" s="43">
        <v>166225</v>
      </c>
      <c r="C11" s="43">
        <v>131830</v>
      </c>
      <c r="D11" s="43">
        <v>195732</v>
      </c>
      <c r="E11" s="43">
        <v>89483</v>
      </c>
      <c r="F11" s="43">
        <v>125936</v>
      </c>
      <c r="G11" s="43">
        <v>144092</v>
      </c>
      <c r="H11" s="43">
        <v>162589</v>
      </c>
      <c r="I11" s="43">
        <v>200290</v>
      </c>
      <c r="J11" s="43">
        <v>49107</v>
      </c>
      <c r="K11" s="38">
        <f>SUM(B11:J11)</f>
        <v>1265284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1.155312058536581</v>
      </c>
      <c r="C16" s="39">
        <v>1.266302349589728</v>
      </c>
      <c r="D16" s="39">
        <v>1.071811784496946</v>
      </c>
      <c r="E16" s="39">
        <v>1.403263937053796</v>
      </c>
      <c r="F16" s="39">
        <v>1.082862896764906</v>
      </c>
      <c r="G16" s="39">
        <v>1.196468496688156</v>
      </c>
      <c r="H16" s="39">
        <v>1.110724811522632</v>
      </c>
      <c r="I16" s="39">
        <v>1.118502413568635</v>
      </c>
      <c r="J16" s="39">
        <v>1.0605494536594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919298.23</v>
      </c>
      <c r="C18" s="36">
        <f aca="true" t="shared" si="2" ref="C18:J18">SUM(C19:C27)</f>
        <v>914467.23</v>
      </c>
      <c r="D18" s="36">
        <f t="shared" si="2"/>
        <v>1228453.53</v>
      </c>
      <c r="E18" s="36">
        <f t="shared" si="2"/>
        <v>649746.8</v>
      </c>
      <c r="F18" s="36">
        <f t="shared" si="2"/>
        <v>733837.34</v>
      </c>
      <c r="G18" s="36">
        <f t="shared" si="2"/>
        <v>899260.65</v>
      </c>
      <c r="H18" s="36">
        <f t="shared" si="2"/>
        <v>754550.7</v>
      </c>
      <c r="I18" s="36">
        <f t="shared" si="2"/>
        <v>982374.89</v>
      </c>
      <c r="J18" s="36">
        <f t="shared" si="2"/>
        <v>244779.5</v>
      </c>
      <c r="K18" s="36">
        <f>SUM(B18:J18)</f>
        <v>7326768.87</v>
      </c>
      <c r="L18"/>
      <c r="M18"/>
      <c r="N18"/>
    </row>
    <row r="19" spans="1:14" ht="16.5" customHeight="1">
      <c r="A19" s="35" t="s">
        <v>27</v>
      </c>
      <c r="B19" s="61">
        <f>ROUND((B13+B14)*B7,2)</f>
        <v>768082.54</v>
      </c>
      <c r="C19" s="61">
        <f aca="true" t="shared" si="3" ref="C19:J19">ROUND((C13+C14)*C7,2)</f>
        <v>688182.34</v>
      </c>
      <c r="D19" s="61">
        <f t="shared" si="3"/>
        <v>1102136.14</v>
      </c>
      <c r="E19" s="61">
        <f t="shared" si="3"/>
        <v>443949.13</v>
      </c>
      <c r="F19" s="61">
        <f t="shared" si="3"/>
        <v>649039.3</v>
      </c>
      <c r="G19" s="61">
        <f t="shared" si="3"/>
        <v>725936.54</v>
      </c>
      <c r="H19" s="61">
        <f t="shared" si="3"/>
        <v>647584.07</v>
      </c>
      <c r="I19" s="61">
        <f t="shared" si="3"/>
        <v>833187.59</v>
      </c>
      <c r="J19" s="61">
        <f t="shared" si="3"/>
        <v>223393.03</v>
      </c>
      <c r="K19" s="30">
        <f>SUM(B19:J19)</f>
        <v>6081490.68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119292.48</v>
      </c>
      <c r="C20" s="30">
        <f t="shared" si="4"/>
        <v>183264.57</v>
      </c>
      <c r="D20" s="30">
        <f t="shared" si="4"/>
        <v>79146.36</v>
      </c>
      <c r="E20" s="30">
        <f t="shared" si="4"/>
        <v>179028.67</v>
      </c>
      <c r="F20" s="30">
        <f t="shared" si="4"/>
        <v>53781.28</v>
      </c>
      <c r="G20" s="30">
        <f t="shared" si="4"/>
        <v>142623.66</v>
      </c>
      <c r="H20" s="30">
        <f t="shared" si="4"/>
        <v>71703.62</v>
      </c>
      <c r="I20" s="30">
        <f t="shared" si="4"/>
        <v>98734.74</v>
      </c>
      <c r="J20" s="30">
        <f t="shared" si="4"/>
        <v>13526.33</v>
      </c>
      <c r="K20" s="30">
        <f aca="true" t="shared" si="5" ref="K18:K26">SUM(B20:J20)</f>
        <v>941101.71</v>
      </c>
      <c r="L20"/>
      <c r="M20"/>
      <c r="N20"/>
    </row>
    <row r="21" spans="1:14" ht="16.5" customHeight="1">
      <c r="A21" s="18" t="s">
        <v>25</v>
      </c>
      <c r="B21" s="30">
        <v>27676.79</v>
      </c>
      <c r="C21" s="30">
        <v>37102.81</v>
      </c>
      <c r="D21" s="30">
        <v>38840.52</v>
      </c>
      <c r="E21" s="30">
        <v>21554.14</v>
      </c>
      <c r="F21" s="30">
        <v>27423.85</v>
      </c>
      <c r="G21" s="30">
        <v>26801.94</v>
      </c>
      <c r="H21" s="30">
        <v>29764.23</v>
      </c>
      <c r="I21" s="30">
        <v>44284.21</v>
      </c>
      <c r="J21" s="30">
        <v>11809.7</v>
      </c>
      <c r="K21" s="30">
        <f t="shared" si="5"/>
        <v>265258.19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1222.19</v>
      </c>
      <c r="C24" s="30">
        <v>1216.81</v>
      </c>
      <c r="D24" s="30">
        <v>1634.07</v>
      </c>
      <c r="E24" s="30">
        <v>864.15</v>
      </c>
      <c r="F24" s="30">
        <v>977.21</v>
      </c>
      <c r="G24" s="30">
        <v>1195.27</v>
      </c>
      <c r="H24" s="30">
        <v>1004.14</v>
      </c>
      <c r="I24" s="30">
        <v>1305.64</v>
      </c>
      <c r="J24" s="30">
        <v>325.74</v>
      </c>
      <c r="K24" s="30">
        <f t="shared" si="5"/>
        <v>9745.22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-68206.95</v>
      </c>
      <c r="C29" s="30">
        <f t="shared" si="6"/>
        <v>-73347.01000000001</v>
      </c>
      <c r="D29" s="30">
        <f t="shared" si="6"/>
        <v>-969219.8200000001</v>
      </c>
      <c r="E29" s="30">
        <f t="shared" si="6"/>
        <v>-493380.01</v>
      </c>
      <c r="F29" s="30">
        <f t="shared" si="6"/>
        <v>-49218.33</v>
      </c>
      <c r="G29" s="30">
        <f t="shared" si="6"/>
        <v>-34727.26</v>
      </c>
      <c r="H29" s="30">
        <f t="shared" si="6"/>
        <v>-607983.62</v>
      </c>
      <c r="I29" s="30">
        <f t="shared" si="6"/>
        <v>-70668.61</v>
      </c>
      <c r="J29" s="30">
        <f t="shared" si="6"/>
        <v>-16312.5</v>
      </c>
      <c r="K29" s="30">
        <f aca="true" t="shared" si="7" ref="K29:K37">SUM(B29:J29)</f>
        <v>-2383064.11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-61410.8</v>
      </c>
      <c r="C30" s="30">
        <f t="shared" si="8"/>
        <v>-66580.8</v>
      </c>
      <c r="D30" s="30">
        <f t="shared" si="8"/>
        <v>-73004.8</v>
      </c>
      <c r="E30" s="30">
        <f t="shared" si="8"/>
        <v>-38574.8</v>
      </c>
      <c r="F30" s="30">
        <f t="shared" si="8"/>
        <v>-43784.4</v>
      </c>
      <c r="G30" s="30">
        <f t="shared" si="8"/>
        <v>-28080.8</v>
      </c>
      <c r="H30" s="30">
        <f t="shared" si="8"/>
        <v>-26400</v>
      </c>
      <c r="I30" s="30">
        <f t="shared" si="8"/>
        <v>-63408.4</v>
      </c>
      <c r="J30" s="30">
        <f t="shared" si="8"/>
        <v>-7805.6</v>
      </c>
      <c r="K30" s="30">
        <f t="shared" si="7"/>
        <v>-409050.4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-61410.8</v>
      </c>
      <c r="C31" s="30">
        <f aca="true" t="shared" si="9" ref="C31:J31">-ROUND((C9)*$E$3,2)</f>
        <v>-66580.8</v>
      </c>
      <c r="D31" s="30">
        <f t="shared" si="9"/>
        <v>-73004.8</v>
      </c>
      <c r="E31" s="30">
        <f t="shared" si="9"/>
        <v>-38574.8</v>
      </c>
      <c r="F31" s="30">
        <f t="shared" si="9"/>
        <v>-43784.4</v>
      </c>
      <c r="G31" s="30">
        <f t="shared" si="9"/>
        <v>-28080.8</v>
      </c>
      <c r="H31" s="30">
        <f t="shared" si="9"/>
        <v>-26400</v>
      </c>
      <c r="I31" s="30">
        <f t="shared" si="9"/>
        <v>-63408.4</v>
      </c>
      <c r="J31" s="30">
        <f t="shared" si="9"/>
        <v>-7805.6</v>
      </c>
      <c r="K31" s="30">
        <f t="shared" si="7"/>
        <v>-409050.4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-6796.15</v>
      </c>
      <c r="C35" s="27">
        <f t="shared" si="10"/>
        <v>-6766.21</v>
      </c>
      <c r="D35" s="27">
        <f t="shared" si="10"/>
        <v>-896215.02</v>
      </c>
      <c r="E35" s="27">
        <f t="shared" si="10"/>
        <v>-454805.21</v>
      </c>
      <c r="F35" s="27">
        <f t="shared" si="10"/>
        <v>-5433.93</v>
      </c>
      <c r="G35" s="27">
        <f t="shared" si="10"/>
        <v>-6646.46</v>
      </c>
      <c r="H35" s="27">
        <f t="shared" si="10"/>
        <v>-581583.62</v>
      </c>
      <c r="I35" s="27">
        <f t="shared" si="10"/>
        <v>-7260.21</v>
      </c>
      <c r="J35" s="27">
        <f t="shared" si="10"/>
        <v>-8506.9</v>
      </c>
      <c r="K35" s="30">
        <f t="shared" si="7"/>
        <v>-1974013.71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70</v>
      </c>
      <c r="B45" s="17">
        <v>-6796.15</v>
      </c>
      <c r="C45" s="17">
        <v>-6766.21</v>
      </c>
      <c r="D45" s="17">
        <v>-9086.49</v>
      </c>
      <c r="E45" s="17">
        <v>-4805.21</v>
      </c>
      <c r="F45" s="17">
        <v>-5433.93</v>
      </c>
      <c r="G45" s="17">
        <v>-6646.46</v>
      </c>
      <c r="H45" s="17">
        <v>-5583.62</v>
      </c>
      <c r="I45" s="17">
        <v>-7260.21</v>
      </c>
      <c r="J45" s="17">
        <v>-1811.31</v>
      </c>
      <c r="K45" s="17">
        <f>SUM(B45:J45)</f>
        <v>-54189.59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851091.28</v>
      </c>
      <c r="C49" s="27">
        <f>IF(C18+C29+C50&lt;0,0,C18+C29+C50)</f>
        <v>841120.22</v>
      </c>
      <c r="D49" s="27">
        <f>IF(D18+D29+D50&lt;0,0,D18+D29+D50)</f>
        <v>259233.70999999996</v>
      </c>
      <c r="E49" s="27">
        <f>IF(E18+E29+E50&lt;0,0,E18+E29+E50)</f>
        <v>156366.79000000004</v>
      </c>
      <c r="F49" s="27">
        <f>IF(F18+F29+F50&lt;0,0,F18+F29+F50)</f>
        <v>684619.01</v>
      </c>
      <c r="G49" s="27">
        <f>IF(G18+G29+G50&lt;0,0,G18+G29+G50)</f>
        <v>864533.39</v>
      </c>
      <c r="H49" s="27">
        <f>IF(H18+H29+H50&lt;0,0,H18+H29+H50)</f>
        <v>146567.07999999996</v>
      </c>
      <c r="I49" s="27">
        <f>IF(I18+I29+I50&lt;0,0,I18+I29+I50)</f>
        <v>911706.28</v>
      </c>
      <c r="J49" s="27">
        <f>IF(J18+J29+J50&lt;0,0,J18+J29+J50)</f>
        <v>228467</v>
      </c>
      <c r="K49" s="20">
        <f>SUM(B49:J49)</f>
        <v>4943704.76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851091.28</v>
      </c>
      <c r="C55" s="10">
        <f t="shared" si="11"/>
        <v>841120.23</v>
      </c>
      <c r="D55" s="10">
        <f t="shared" si="11"/>
        <v>259233.71</v>
      </c>
      <c r="E55" s="10">
        <f t="shared" si="11"/>
        <v>156366.8</v>
      </c>
      <c r="F55" s="10">
        <f t="shared" si="11"/>
        <v>684619</v>
      </c>
      <c r="G55" s="10">
        <f t="shared" si="11"/>
        <v>864533.39</v>
      </c>
      <c r="H55" s="10">
        <f t="shared" si="11"/>
        <v>146567.08</v>
      </c>
      <c r="I55" s="10">
        <f>SUM(I56:I68)</f>
        <v>911706.28</v>
      </c>
      <c r="J55" s="10">
        <f t="shared" si="11"/>
        <v>228467</v>
      </c>
      <c r="K55" s="5">
        <f>SUM(K56:K68)</f>
        <v>4943704.77</v>
      </c>
      <c r="L55" s="9"/>
    </row>
    <row r="56" spans="1:11" ht="16.5" customHeight="1">
      <c r="A56" s="7" t="s">
        <v>57</v>
      </c>
      <c r="B56" s="8">
        <v>744194.22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744194.22</v>
      </c>
    </row>
    <row r="57" spans="1:11" ht="16.5" customHeight="1">
      <c r="A57" s="7" t="s">
        <v>58</v>
      </c>
      <c r="B57" s="8">
        <v>106897.06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106897.06</v>
      </c>
    </row>
    <row r="58" spans="1:11" ht="16.5" customHeight="1">
      <c r="A58" s="7" t="s">
        <v>4</v>
      </c>
      <c r="B58" s="6">
        <v>0</v>
      </c>
      <c r="C58" s="8">
        <v>841120.23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841120.23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259233.71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259233.71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156366.8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156366.8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684619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684619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864533.39</v>
      </c>
      <c r="H62" s="6">
        <v>0</v>
      </c>
      <c r="I62" s="6">
        <v>0</v>
      </c>
      <c r="J62" s="6">
        <v>0</v>
      </c>
      <c r="K62" s="5">
        <f t="shared" si="12"/>
        <v>864533.39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146567.08</v>
      </c>
      <c r="I63" s="6">
        <v>0</v>
      </c>
      <c r="J63" s="6">
        <v>0</v>
      </c>
      <c r="K63" s="5">
        <f t="shared" si="12"/>
        <v>146567.08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329581.82</v>
      </c>
      <c r="J65" s="6">
        <v>0</v>
      </c>
      <c r="K65" s="5">
        <f t="shared" si="12"/>
        <v>329581.82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582124.46</v>
      </c>
      <c r="J66" s="6">
        <v>0</v>
      </c>
      <c r="K66" s="5">
        <f t="shared" si="12"/>
        <v>582124.46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228467</v>
      </c>
      <c r="K67" s="5">
        <f t="shared" si="12"/>
        <v>228467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2022-06-16T07:30:21Z</dcterms:modified>
  <cp:category/>
  <cp:version/>
  <cp:contentType/>
  <cp:contentStatus/>
</cp:coreProperties>
</file>