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<sst xmlns="http://schemas.openxmlformats.org/spreadsheetml/2006/main" count="76" uniqueCount="75">
  <si>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</si>
  <si>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</si>
  <si>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</si>
  <si>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</si>
  <si>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</si>
  <si>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</si>
  <si>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</si>
  <si>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</si>
  <si>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</si>
  <si>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</si>
  <si>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</si>
  <si>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</si>
  <si>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</si>
  <si>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</si>
  <si>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</si>
  <si>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</si>
  <si>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</si>
  <si>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</si>
  <si>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</si>
  <si>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</si>
  <si>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</si>
  <si>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</si>
  <si>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</si>
  <si>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</si>
  <si>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</si>
  <si>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</si>
  <si>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</si>
  <si>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</si>
  <si>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</si>
  <si>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</si>
  <si>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</si>
  <si>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</si>
  <si>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</si>
  <si>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</si>
  <si>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</si>
  <si>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</si>
  <si>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</si>
  <si>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</si>
  <si>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</si>
  <si>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</si>
  <si>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</si>
  <si>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</si>
  <si>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</si>
  <si>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</si>
  <si>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</si>
  <si>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</si>
  <si>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</si>
  <si>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</si>
  <si>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</si>
  <si>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</si>
  <si>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</si>
  <si>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</si>
  <si>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</si>
  <si>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</si>
  <si>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</si>
  <si>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</si>
  <si>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</si>
  <si>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</si>
  <si>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</si>
  <si>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</si>
  <si>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</si>
  <si>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</si>
  <si>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</si>
  <si>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</si>
  <si>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</si>
  <si>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</si>
  <si>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</si>
  <si>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08/06/22 - VENCIMENTO 15/06/22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</si>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</sst>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332423</v>
      </c>
      <c r="C7" s="47">
        <f t="shared" si="0"/>
        <v>273747</v>
      </c>
      <c r="D7" s="47">
        <f t="shared" si="0"/>
        <v>345354</v>
      </c>
      <c r="E7" s="47">
        <f t="shared" si="0"/>
        <v>183961</v>
      </c>
      <c r="F7" s="47">
        <f t="shared" si="0"/>
        <v>226482</v>
      </c>
      <c r="G7" s="47">
        <f t="shared" si="0"/>
        <v>223856</v>
      </c>
      <c r="H7" s="47">
        <f t="shared" si="0"/>
        <v>267561</v>
      </c>
      <c r="I7" s="47">
        <f t="shared" si="0"/>
        <v>375140</v>
      </c>
      <c r="J7" s="47">
        <f t="shared" si="0"/>
        <v>119299</v>
      </c>
      <c r="K7" s="47">
        <f t="shared" si="0"/>
        <v>2347823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18818</v>
      </c>
      <c r="C8" s="45">
        <f t="shared" si="1"/>
        <v>18935</v>
      </c>
      <c r="D8" s="45">
        <f t="shared" si="1"/>
        <v>19152</v>
      </c>
      <c r="E8" s="45">
        <f t="shared" si="1"/>
        <v>12307</v>
      </c>
      <c r="F8" s="45">
        <f t="shared" si="1"/>
        <v>13446</v>
      </c>
      <c r="G8" s="45">
        <f t="shared" si="1"/>
        <v>7105</v>
      </c>
      <c r="H8" s="45">
        <f t="shared" si="1"/>
        <v>6636</v>
      </c>
      <c r="I8" s="45">
        <f t="shared" si="1"/>
        <v>19865</v>
      </c>
      <c r="J8" s="45">
        <f t="shared" si="1"/>
        <v>4007</v>
      </c>
      <c r="K8" s="38">
        <f>SUM(B8:J8)</f>
        <v>120271</v>
      </c>
      <c r="L8"/>
      <c r="M8"/>
      <c r="N8"/>
    </row>
    <row r="9" spans="1:14" ht="16.5" customHeight="1">
      <c r="A9" s="22" t="s">
        <v>32</v>
      </c>
      <c r="B9" s="45">
        <v>18759</v>
      </c>
      <c r="C9" s="45">
        <v>18925</v>
      </c>
      <c r="D9" s="45">
        <v>19142</v>
      </c>
      <c r="E9" s="45">
        <v>12177</v>
      </c>
      <c r="F9" s="45">
        <v>13428</v>
      </c>
      <c r="G9" s="45">
        <v>7105</v>
      </c>
      <c r="H9" s="45">
        <v>6636</v>
      </c>
      <c r="I9" s="45">
        <v>19778</v>
      </c>
      <c r="J9" s="45">
        <v>4007</v>
      </c>
      <c r="K9" s="38">
        <f>SUM(B9:J9)</f>
        <v>119957</v>
      </c>
      <c r="L9"/>
      <c r="M9"/>
      <c r="N9"/>
    </row>
    <row r="10" spans="1:14" ht="16.5" customHeight="1">
      <c r="A10" s="22" t="s">
        <v>31</v>
      </c>
      <c r="B10" s="45">
        <v>59</v>
      </c>
      <c r="C10" s="45">
        <v>10</v>
      </c>
      <c r="D10" s="45">
        <v>10</v>
      </c>
      <c r="E10" s="45">
        <v>130</v>
      </c>
      <c r="F10" s="45">
        <v>18</v>
      </c>
      <c r="G10" s="45">
        <v>0</v>
      </c>
      <c r="H10" s="45">
        <v>0</v>
      </c>
      <c r="I10" s="45">
        <v>87</v>
      </c>
      <c r="J10" s="45">
        <v>0</v>
      </c>
      <c r="K10" s="38">
        <f>SUM(B10:J10)</f>
        <v>314</v>
      </c>
      <c r="L10"/>
      <c r="M10"/>
      <c r="N10"/>
    </row>
    <row r="11" spans="1:14" ht="16.5" customHeight="1">
      <c r="A11" s="44" t="s">
        <v>30</v>
      </c>
      <c r="B11" s="43">
        <v>313605</v>
      </c>
      <c r="C11" s="43">
        <v>254812</v>
      </c>
      <c r="D11" s="43">
        <v>326202</v>
      </c>
      <c r="E11" s="43">
        <v>171654</v>
      </c>
      <c r="F11" s="43">
        <v>213036</v>
      </c>
      <c r="G11" s="43">
        <v>216751</v>
      </c>
      <c r="H11" s="43">
        <v>260925</v>
      </c>
      <c r="I11" s="43">
        <v>355275</v>
      </c>
      <c r="J11" s="43">
        <v>115292</v>
      </c>
      <c r="K11" s="38">
        <f>SUM(B11:J11)</f>
        <v>2227552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1.142589095151762</v>
      </c>
      <c r="C16" s="39">
        <v>1.196347280765966</v>
      </c>
      <c r="D16" s="39">
        <v>1.059396035724366</v>
      </c>
      <c r="E16" s="39">
        <v>1.402414141937744</v>
      </c>
      <c r="F16" s="39">
        <v>1.079465851366019</v>
      </c>
      <c r="G16" s="39">
        <v>1.188459387773678</v>
      </c>
      <c r="H16" s="39">
        <v>1.13378694590379</v>
      </c>
      <c r="I16" s="39">
        <v>1.103972143573262</v>
      </c>
      <c r="J16" s="39">
        <v>1.085095815071537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1674264.3600000003</v>
      </c>
      <c r="C18" s="36">
        <f aca="true" t="shared" si="2" ref="C18:J18">SUM(C19:C27)</f>
        <v>1591919.55</v>
      </c>
      <c r="D18" s="36">
        <f t="shared" si="2"/>
        <v>1964535.77</v>
      </c>
      <c r="E18" s="36">
        <f t="shared" si="2"/>
        <v>1205547.61</v>
      </c>
      <c r="F18" s="36">
        <f t="shared" si="2"/>
        <v>1211446.1900000002</v>
      </c>
      <c r="G18" s="36">
        <f t="shared" si="2"/>
        <v>1322914.4800000002</v>
      </c>
      <c r="H18" s="36">
        <f t="shared" si="2"/>
        <v>1212141.92</v>
      </c>
      <c r="I18" s="36">
        <f t="shared" si="2"/>
        <v>1686870.5099999998</v>
      </c>
      <c r="J18" s="36">
        <f t="shared" si="2"/>
        <v>583296.6400000001</v>
      </c>
      <c r="K18" s="36">
        <f>SUM(B18:J18)</f>
        <v>12452937.030000001</v>
      </c>
      <c r="L18"/>
      <c r="M18"/>
      <c r="N18"/>
    </row>
    <row r="19" spans="1:14" ht="16.5" customHeight="1">
      <c r="A19" s="35" t="s">
        <v>27</v>
      </c>
      <c r="B19" s="61">
        <f>ROUND((B13+B14)*B7,2)</f>
        <v>1416853.31</v>
      </c>
      <c r="C19" s="61">
        <f aca="true" t="shared" si="3" ref="C19:J19">ROUND((C13+C14)*C7,2)</f>
        <v>1281820.33</v>
      </c>
      <c r="D19" s="61">
        <f t="shared" si="3"/>
        <v>1792629.01</v>
      </c>
      <c r="E19" s="61">
        <f t="shared" si="3"/>
        <v>830234.39</v>
      </c>
      <c r="F19" s="61">
        <f t="shared" si="3"/>
        <v>1081678.03</v>
      </c>
      <c r="G19" s="61">
        <f t="shared" si="3"/>
        <v>1079948.5</v>
      </c>
      <c r="H19" s="61">
        <f t="shared" si="3"/>
        <v>1027755.31</v>
      </c>
      <c r="I19" s="61">
        <f t="shared" si="3"/>
        <v>1455618.23</v>
      </c>
      <c r="J19" s="61">
        <f t="shared" si="3"/>
        <v>523782.26</v>
      </c>
      <c r="K19" s="30">
        <f>SUM(B19:J19)</f>
        <v>10490319.370000001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202027.83</v>
      </c>
      <c r="C20" s="30">
        <f t="shared" si="4"/>
        <v>251681.94</v>
      </c>
      <c r="D20" s="30">
        <f t="shared" si="4"/>
        <v>106475.06</v>
      </c>
      <c r="E20" s="30">
        <f t="shared" si="4"/>
        <v>334098.06</v>
      </c>
      <c r="F20" s="30">
        <f t="shared" si="4"/>
        <v>85956.47</v>
      </c>
      <c r="G20" s="30">
        <f t="shared" si="4"/>
        <v>203526.43</v>
      </c>
      <c r="H20" s="30">
        <f t="shared" si="4"/>
        <v>137500.24</v>
      </c>
      <c r="I20" s="30">
        <f t="shared" si="4"/>
        <v>151343.75</v>
      </c>
      <c r="J20" s="30">
        <f t="shared" si="4"/>
        <v>44571.68</v>
      </c>
      <c r="K20" s="30">
        <f aca="true" t="shared" si="5" ref="K20:K26">SUM(B20:J20)</f>
        <v>1517181.46</v>
      </c>
      <c r="L20"/>
      <c r="M20"/>
      <c r="N20"/>
    </row>
    <row r="21" spans="1:14" ht="16.5" customHeight="1">
      <c r="A21" s="18" t="s">
        <v>25</v>
      </c>
      <c r="B21" s="30">
        <v>50994.12</v>
      </c>
      <c r="C21" s="30">
        <v>52419.01</v>
      </c>
      <c r="D21" s="30">
        <v>57133.49</v>
      </c>
      <c r="E21" s="30">
        <v>35881.85</v>
      </c>
      <c r="F21" s="30">
        <v>40208.01</v>
      </c>
      <c r="G21" s="30">
        <v>35659.8</v>
      </c>
      <c r="H21" s="30">
        <v>41403.75</v>
      </c>
      <c r="I21" s="30">
        <v>73670.18</v>
      </c>
      <c r="J21" s="30">
        <v>18741.51</v>
      </c>
      <c r="K21" s="30">
        <f t="shared" si="5"/>
        <v>406111.72000000003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72</v>
      </c>
      <c r="B24" s="30">
        <v>1364.87</v>
      </c>
      <c r="C24" s="30">
        <v>1297.57</v>
      </c>
      <c r="D24" s="30">
        <v>1601.77</v>
      </c>
      <c r="E24" s="30">
        <v>982.6</v>
      </c>
      <c r="F24" s="30">
        <v>987.98</v>
      </c>
      <c r="G24" s="30">
        <v>1076.82</v>
      </c>
      <c r="H24" s="30">
        <v>987.98</v>
      </c>
      <c r="I24" s="30">
        <v>1375.64</v>
      </c>
      <c r="J24" s="30">
        <v>476.49</v>
      </c>
      <c r="K24" s="30">
        <f t="shared" si="5"/>
        <v>10151.719999999998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677.6</v>
      </c>
      <c r="H25" s="30">
        <v>684.75</v>
      </c>
      <c r="I25" s="30">
        <v>984.3</v>
      </c>
      <c r="J25" s="30">
        <v>311.89</v>
      </c>
      <c r="K25" s="30">
        <f t="shared" si="5"/>
        <v>6516.77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-145337.12000000002</v>
      </c>
      <c r="C29" s="30">
        <f t="shared" si="6"/>
        <v>-95310.15000000001</v>
      </c>
      <c r="D29" s="30">
        <f t="shared" si="6"/>
        <v>-139506.91000000003</v>
      </c>
      <c r="E29" s="30">
        <f t="shared" si="6"/>
        <v>-128500.37</v>
      </c>
      <c r="F29" s="30">
        <f t="shared" si="6"/>
        <v>-64577.009999999995</v>
      </c>
      <c r="G29" s="30">
        <f t="shared" si="6"/>
        <v>-125879.99</v>
      </c>
      <c r="H29" s="30">
        <f t="shared" si="6"/>
        <v>-50959.64</v>
      </c>
      <c r="I29" s="30">
        <f t="shared" si="6"/>
        <v>-120058.91</v>
      </c>
      <c r="J29" s="30">
        <f t="shared" si="6"/>
        <v>-34807.76</v>
      </c>
      <c r="K29" s="30">
        <f aca="true" t="shared" si="7" ref="K29:K37">SUM(B29:J29)</f>
        <v>-904937.8600000001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-137747.58000000002</v>
      </c>
      <c r="C30" s="30">
        <f t="shared" si="8"/>
        <v>-88094.85</v>
      </c>
      <c r="D30" s="30">
        <f t="shared" si="8"/>
        <v>-107471.53</v>
      </c>
      <c r="E30" s="30">
        <f t="shared" si="8"/>
        <v>-123036.5</v>
      </c>
      <c r="F30" s="30">
        <f t="shared" si="8"/>
        <v>-59083.2</v>
      </c>
      <c r="G30" s="30">
        <f t="shared" si="8"/>
        <v>-119892.19</v>
      </c>
      <c r="H30" s="30">
        <f t="shared" si="8"/>
        <v>-45465.83</v>
      </c>
      <c r="I30" s="30">
        <f t="shared" si="8"/>
        <v>-112409.5</v>
      </c>
      <c r="J30" s="30">
        <f t="shared" si="8"/>
        <v>-25462.57</v>
      </c>
      <c r="K30" s="30">
        <f t="shared" si="7"/>
        <v>-818663.75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-82539.6</v>
      </c>
      <c r="C31" s="30">
        <f aca="true" t="shared" si="9" ref="C31:J31">-ROUND((C9)*$E$3,2)</f>
        <v>-83270</v>
      </c>
      <c r="D31" s="30">
        <f t="shared" si="9"/>
        <v>-84224.8</v>
      </c>
      <c r="E31" s="30">
        <f t="shared" si="9"/>
        <v>-53578.8</v>
      </c>
      <c r="F31" s="30">
        <f t="shared" si="9"/>
        <v>-59083.2</v>
      </c>
      <c r="G31" s="30">
        <f t="shared" si="9"/>
        <v>-31262</v>
      </c>
      <c r="H31" s="30">
        <f t="shared" si="9"/>
        <v>-29198.4</v>
      </c>
      <c r="I31" s="30">
        <f t="shared" si="9"/>
        <v>-87023.2</v>
      </c>
      <c r="J31" s="30">
        <f t="shared" si="9"/>
        <v>-17630.8</v>
      </c>
      <c r="K31" s="30">
        <f t="shared" si="7"/>
        <v>-527810.8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-55207.98</v>
      </c>
      <c r="C34" s="30">
        <v>-4824.85</v>
      </c>
      <c r="D34" s="30">
        <v>-23246.73</v>
      </c>
      <c r="E34" s="30">
        <v>-69457.7</v>
      </c>
      <c r="F34" s="26">
        <v>0</v>
      </c>
      <c r="G34" s="30">
        <v>-88630.19</v>
      </c>
      <c r="H34" s="30">
        <v>-16267.43</v>
      </c>
      <c r="I34" s="30">
        <v>-25386.3</v>
      </c>
      <c r="J34" s="30">
        <v>-7831.77</v>
      </c>
      <c r="K34" s="30">
        <f t="shared" si="7"/>
        <v>-290852.95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-7589.54</v>
      </c>
      <c r="C35" s="27">
        <f t="shared" si="10"/>
        <v>-7215.3</v>
      </c>
      <c r="D35" s="27">
        <f t="shared" si="10"/>
        <v>-32035.380000000026</v>
      </c>
      <c r="E35" s="27">
        <f t="shared" si="10"/>
        <v>-5463.87</v>
      </c>
      <c r="F35" s="27">
        <f t="shared" si="10"/>
        <v>-5493.81</v>
      </c>
      <c r="G35" s="27">
        <f t="shared" si="10"/>
        <v>-5987.8</v>
      </c>
      <c r="H35" s="27">
        <f t="shared" si="10"/>
        <v>-5493.81</v>
      </c>
      <c r="I35" s="27">
        <f t="shared" si="10"/>
        <v>-7649.41</v>
      </c>
      <c r="J35" s="27">
        <f t="shared" si="10"/>
        <v>-9345.19</v>
      </c>
      <c r="K35" s="30">
        <f t="shared" si="7"/>
        <v>-86274.11000000004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70</v>
      </c>
      <c r="B45" s="17">
        <v>-7589.54</v>
      </c>
      <c r="C45" s="17">
        <v>-7215.3</v>
      </c>
      <c r="D45" s="17">
        <v>-8906.85</v>
      </c>
      <c r="E45" s="17">
        <v>-5463.87</v>
      </c>
      <c r="F45" s="17">
        <v>-5493.81</v>
      </c>
      <c r="G45" s="17">
        <v>-5987.8</v>
      </c>
      <c r="H45" s="17">
        <v>-5493.81</v>
      </c>
      <c r="I45" s="17">
        <v>-7649.41</v>
      </c>
      <c r="J45" s="17">
        <v>-2649.6</v>
      </c>
      <c r="K45" s="17">
        <f>SUM(B45:J45)</f>
        <v>-56449.99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1528927.2400000002</v>
      </c>
      <c r="C49" s="27">
        <f>IF(C18+C29+C50&lt;0,0,C18+C29+C50)</f>
        <v>1496609.4000000001</v>
      </c>
      <c r="D49" s="27">
        <f>IF(D18+D29+D50&lt;0,0,D18+D29+D50)</f>
        <v>1825028.8599999999</v>
      </c>
      <c r="E49" s="27">
        <f>IF(E18+E29+E50&lt;0,0,E18+E29+E50)</f>
        <v>1077047.2400000002</v>
      </c>
      <c r="F49" s="27">
        <f>IF(F18+F29+F50&lt;0,0,F18+F29+F50)</f>
        <v>1146869.1800000002</v>
      </c>
      <c r="G49" s="27">
        <f>IF(G18+G29+G50&lt;0,0,G18+G29+G50)</f>
        <v>1197034.4900000002</v>
      </c>
      <c r="H49" s="27">
        <f>IF(H18+H29+H50&lt;0,0,H18+H29+H50)</f>
        <v>1161182.28</v>
      </c>
      <c r="I49" s="27">
        <f>IF(I18+I29+I50&lt;0,0,I18+I29+I50)</f>
        <v>1566811.5999999999</v>
      </c>
      <c r="J49" s="27">
        <f>IF(J18+J29+J50&lt;0,0,J18+J29+J50)</f>
        <v>548488.8800000001</v>
      </c>
      <c r="K49" s="20">
        <f>SUM(B49:J49)</f>
        <v>11547999.17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1528927.24</v>
      </c>
      <c r="C55" s="10">
        <f t="shared" si="11"/>
        <v>1496609.39</v>
      </c>
      <c r="D55" s="10">
        <f t="shared" si="11"/>
        <v>1825028.85</v>
      </c>
      <c r="E55" s="10">
        <f t="shared" si="11"/>
        <v>1077047.24</v>
      </c>
      <c r="F55" s="10">
        <f t="shared" si="11"/>
        <v>1146869.18</v>
      </c>
      <c r="G55" s="10">
        <f t="shared" si="11"/>
        <v>1197034.49</v>
      </c>
      <c r="H55" s="10">
        <f t="shared" si="11"/>
        <v>1161182.29</v>
      </c>
      <c r="I55" s="10">
        <f>SUM(I56:I68)</f>
        <v>1566811.6</v>
      </c>
      <c r="J55" s="10">
        <f t="shared" si="11"/>
        <v>548488.88</v>
      </c>
      <c r="K55" s="5">
        <f>SUM(K56:K68)</f>
        <v>11547999.160000002</v>
      </c>
      <c r="L55" s="9"/>
    </row>
    <row r="56" spans="1:11" ht="16.5" customHeight="1">
      <c r="A56" s="7" t="s">
        <v>57</v>
      </c>
      <c r="B56" s="8">
        <v>1339798.94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1339798.94</v>
      </c>
    </row>
    <row r="57" spans="1:11" ht="16.5" customHeight="1">
      <c r="A57" s="7" t="s">
        <v>58</v>
      </c>
      <c r="B57" s="8">
        <v>189128.3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189128.3</v>
      </c>
    </row>
    <row r="58" spans="1:11" ht="16.5" customHeight="1">
      <c r="A58" s="7" t="s">
        <v>4</v>
      </c>
      <c r="B58" s="6">
        <v>0</v>
      </c>
      <c r="C58" s="8">
        <v>1496609.39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1496609.39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1825028.85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1825028.85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1077047.24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1077047.24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1146869.18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1146869.18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1197034.49</v>
      </c>
      <c r="H62" s="6">
        <v>0</v>
      </c>
      <c r="I62" s="6">
        <v>0</v>
      </c>
      <c r="J62" s="6">
        <v>0</v>
      </c>
      <c r="K62" s="5">
        <f t="shared" si="12"/>
        <v>1197034.49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1161182.29</v>
      </c>
      <c r="I63" s="6">
        <v>0</v>
      </c>
      <c r="J63" s="6">
        <v>0</v>
      </c>
      <c r="K63" s="5">
        <f t="shared" si="12"/>
        <v>1161182.29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574549.81</v>
      </c>
      <c r="J65" s="6">
        <v>0</v>
      </c>
      <c r="K65" s="5">
        <f t="shared" si="12"/>
        <v>574549.81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992261.79</v>
      </c>
      <c r="J66" s="6">
        <v>0</v>
      </c>
      <c r="K66" s="5">
        <f t="shared" si="12"/>
        <v>992261.79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548488.88</v>
      </c>
      <c r="K67" s="5">
        <f t="shared" si="12"/>
        <v>548488.88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2022-06-14T19:19:30Z</dcterms:modified>
  <cp:category/>
  <cp:version/>
  <cp:contentType/>
  <cp:contentStatus/>
</cp:coreProperties>
</file>