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<sst xmlns="http://schemas.openxmlformats.org/spreadsheetml/2006/main" count="81" uniqueCount="80">
  <si>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</si>
  <si>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</si>
  <si>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</si>
  <si>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</si>
  <si>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</si>
  <si>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</si>
  <si>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</si>
  <si>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</si>
  <si>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</si>
  <si>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</si>
  <si>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</si>
  <si>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</si>
  <si>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</si>
  <si>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</si>
  <si>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</si>
  <si>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</si>
  <si>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</si>
  <si>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</si>
  <si>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</si>
  <si>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</si>
  <si>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</si>
  <si>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</si>
  <si>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</si>
  <si>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</si>
  <si>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</si>
  <si>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</si>
  <si>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</si>
  <si>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</si>
  <si>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</si>
  <si>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</si>
  <si>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</si>
  <si>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</si>
  <si>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</si>
  <si>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</si>
  <si>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</si>
  <si>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</si>
  <si>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</si>
  <si>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</si>
  <si>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</si>
  <si>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</si>
  <si>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</si>
  <si>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</si>
  <si>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</si>
  <si>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</si>
  <si>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</si>
  <si>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</si>
  <si>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</si>
  <si>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</si>
  <si>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</si>
  <si>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</si>
  <si>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</si>
  <si>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</si>
  <si>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</si>
  <si>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</si>
  <si>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</si>
  <si>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</si>
  <si>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</si>
  <si>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</si>
  <si>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</si>
  <si>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</si>
  <si>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</si>
  <si>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</si>
  <si>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</si>
  <si>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</si>
  <si>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</si>
  <si>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</si>
  <si>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</si>
  <si>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</si>
  <si>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</si>
  <si>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</si>
  <si>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</si>
  <si>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</si>
  <si>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</si>
  <si>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</si>
  <si>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OPERAÇÃO 30/06/22 - VENCIMENTO 07/07/22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</si>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</sst>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84098</v>
      </c>
      <c r="C7" s="10">
        <f>C8+C11</f>
        <v>103141</v>
      </c>
      <c r="D7" s="10">
        <f aca="true" t="shared" si="0" ref="D7:K7">D8+D11</f>
        <v>302131</v>
      </c>
      <c r="E7" s="10">
        <f t="shared" si="0"/>
        <v>238436</v>
      </c>
      <c r="F7" s="10">
        <f t="shared" si="0"/>
        <v>257806</v>
      </c>
      <c r="G7" s="10">
        <f t="shared" si="0"/>
        <v>137702</v>
      </c>
      <c r="H7" s="10">
        <f t="shared" si="0"/>
        <v>73315</v>
      </c>
      <c r="I7" s="10">
        <f t="shared" si="0"/>
        <v>113031</v>
      </c>
      <c r="J7" s="10">
        <f t="shared" si="0"/>
        <v>114930</v>
      </c>
      <c r="K7" s="10">
        <f t="shared" si="0"/>
        <v>206252</v>
      </c>
      <c r="L7" s="10">
        <f>SUM(B7:K7)</f>
        <v>1630842</v>
      </c>
      <c r="M7" s="11"/>
    </row>
    <row r="8" spans="1:13" ht="17.25" customHeight="1">
      <c r="A8" s="12" t="s">
        <v>18</v>
      </c>
      <c r="B8" s="13">
        <f>B9+B10</f>
        <v>5949</v>
      </c>
      <c r="C8" s="13">
        <f aca="true" t="shared" si="1" ref="C8:K8">C9+C10</f>
        <v>6091</v>
      </c>
      <c r="D8" s="13">
        <f t="shared" si="1"/>
        <v>18688</v>
      </c>
      <c r="E8" s="13">
        <f t="shared" si="1"/>
        <v>12832</v>
      </c>
      <c r="F8" s="13">
        <f t="shared" si="1"/>
        <v>13090</v>
      </c>
      <c r="G8" s="13">
        <f t="shared" si="1"/>
        <v>9258</v>
      </c>
      <c r="H8" s="13">
        <f t="shared" si="1"/>
        <v>4363</v>
      </c>
      <c r="I8" s="13">
        <f t="shared" si="1"/>
        <v>5107</v>
      </c>
      <c r="J8" s="13">
        <f t="shared" si="1"/>
        <v>7060</v>
      </c>
      <c r="K8" s="13">
        <f t="shared" si="1"/>
        <v>11642</v>
      </c>
      <c r="L8" s="13">
        <f>SUM(B8:K8)</f>
        <v>94080</v>
      </c>
      <c r="M8"/>
    </row>
    <row r="9" spans="1:13" ht="17.25" customHeight="1">
      <c r="A9" s="14" t="s">
        <v>19</v>
      </c>
      <c r="B9" s="15">
        <v>5949</v>
      </c>
      <c r="C9" s="15">
        <v>6091</v>
      </c>
      <c r="D9" s="15">
        <v>18688</v>
      </c>
      <c r="E9" s="15">
        <v>12832</v>
      </c>
      <c r="F9" s="15">
        <v>13090</v>
      </c>
      <c r="G9" s="15">
        <v>9258</v>
      </c>
      <c r="H9" s="15">
        <v>4315</v>
      </c>
      <c r="I9" s="15">
        <v>5107</v>
      </c>
      <c r="J9" s="15">
        <v>7060</v>
      </c>
      <c r="K9" s="15">
        <v>11642</v>
      </c>
      <c r="L9" s="13">
        <f>SUM(B9:K9)</f>
        <v>94032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48</v>
      </c>
      <c r="I10" s="15">
        <v>0</v>
      </c>
      <c r="J10" s="15">
        <v>0</v>
      </c>
      <c r="K10" s="15">
        <v>0</v>
      </c>
      <c r="L10" s="13">
        <f>SUM(B10:K10)</f>
        <v>48</v>
      </c>
      <c r="M10"/>
    </row>
    <row r="11" spans="1:13" ht="17.25" customHeight="1">
      <c r="A11" s="12" t="s">
        <v>21</v>
      </c>
      <c r="B11" s="15">
        <v>78149</v>
      </c>
      <c r="C11" s="15">
        <v>97050</v>
      </c>
      <c r="D11" s="15">
        <v>283443</v>
      </c>
      <c r="E11" s="15">
        <v>225604</v>
      </c>
      <c r="F11" s="15">
        <v>244716</v>
      </c>
      <c r="G11" s="15">
        <v>128444</v>
      </c>
      <c r="H11" s="15">
        <v>68952</v>
      </c>
      <c r="I11" s="15">
        <v>107924</v>
      </c>
      <c r="J11" s="15">
        <v>107870</v>
      </c>
      <c r="K11" s="15">
        <v>194610</v>
      </c>
      <c r="L11" s="13">
        <f>SUM(B11:K11)</f>
        <v>1536762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75</v>
      </c>
      <c r="B14" s="20">
        <v>-0.0354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1.336071760641277</v>
      </c>
      <c r="C16" s="22">
        <v>1.250338315967298</v>
      </c>
      <c r="D16" s="22">
        <v>1.128844959246656</v>
      </c>
      <c r="E16" s="22">
        <v>1.153913867562737</v>
      </c>
      <c r="F16" s="22">
        <v>1.270651843476498</v>
      </c>
      <c r="G16" s="22">
        <v>1.293961696617111</v>
      </c>
      <c r="H16" s="22">
        <v>1.199851726317088</v>
      </c>
      <c r="I16" s="22">
        <v>1.245915762843843</v>
      </c>
      <c r="J16" s="22">
        <v>1.380856835523186</v>
      </c>
      <c r="K16" s="22">
        <v>1.179007772385429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70</v>
      </c>
      <c r="B18" s="25">
        <f>SUM(B19:B28)</f>
        <v>820594.07</v>
      </c>
      <c r="C18" s="25">
        <f aca="true" t="shared" si="2" ref="C18:K18">SUM(C19:C28)</f>
        <v>542943.2799999999</v>
      </c>
      <c r="D18" s="25">
        <f t="shared" si="2"/>
        <v>1724160.2700000003</v>
      </c>
      <c r="E18" s="25">
        <f t="shared" si="2"/>
        <v>1400615.7400000002</v>
      </c>
      <c r="F18" s="25">
        <f t="shared" si="2"/>
        <v>1490619.1099999996</v>
      </c>
      <c r="G18" s="25">
        <f t="shared" si="2"/>
        <v>892960.8699999999</v>
      </c>
      <c r="H18" s="25">
        <f t="shared" si="2"/>
        <v>487371.51</v>
      </c>
      <c r="I18" s="25">
        <f t="shared" si="2"/>
        <v>633910.64</v>
      </c>
      <c r="J18" s="25">
        <f t="shared" si="2"/>
        <v>774451.1299999999</v>
      </c>
      <c r="K18" s="25">
        <f t="shared" si="2"/>
        <v>967966.05</v>
      </c>
      <c r="L18" s="25">
        <f>SUM(B18:K18)</f>
        <v>9735592.67</v>
      </c>
      <c r="M18"/>
    </row>
    <row r="19" spans="1:13" ht="17.25" customHeight="1">
      <c r="A19" s="26" t="s">
        <v>24</v>
      </c>
      <c r="B19" s="60">
        <f>ROUND((B13+B14)*B7,2)</f>
        <v>609407.75</v>
      </c>
      <c r="C19" s="60">
        <f aca="true" t="shared" si="3" ref="C19:K19">ROUND((C13+C14)*C7,2)</f>
        <v>423249.41</v>
      </c>
      <c r="D19" s="60">
        <f t="shared" si="3"/>
        <v>1475607.8</v>
      </c>
      <c r="E19" s="60">
        <f t="shared" si="3"/>
        <v>1179590.58</v>
      </c>
      <c r="F19" s="60">
        <f t="shared" si="3"/>
        <v>1126921.59</v>
      </c>
      <c r="G19" s="60">
        <f t="shared" si="3"/>
        <v>661850.89</v>
      </c>
      <c r="H19" s="60">
        <f t="shared" si="3"/>
        <v>388158.94</v>
      </c>
      <c r="I19" s="60">
        <f t="shared" si="3"/>
        <v>496160.88</v>
      </c>
      <c r="J19" s="60">
        <f t="shared" si="3"/>
        <v>543331.58</v>
      </c>
      <c r="K19" s="60">
        <f t="shared" si="3"/>
        <v>796235.85</v>
      </c>
      <c r="L19" s="33">
        <f>SUM(B19:K19)</f>
        <v>7700515.27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204804.74</v>
      </c>
      <c r="C20" s="33">
        <f t="shared" si="4"/>
        <v>105955.54</v>
      </c>
      <c r="D20" s="33">
        <f t="shared" si="4"/>
        <v>190124.63</v>
      </c>
      <c r="E20" s="33">
        <f t="shared" si="4"/>
        <v>181555.35</v>
      </c>
      <c r="F20" s="33">
        <f t="shared" si="4"/>
        <v>305003.41</v>
      </c>
      <c r="G20" s="33">
        <f t="shared" si="4"/>
        <v>194558.81</v>
      </c>
      <c r="H20" s="33">
        <f t="shared" si="4"/>
        <v>77574.23</v>
      </c>
      <c r="I20" s="33">
        <f t="shared" si="4"/>
        <v>122013.78</v>
      </c>
      <c r="J20" s="33">
        <f t="shared" si="4"/>
        <v>206931.55</v>
      </c>
      <c r="K20" s="33">
        <f t="shared" si="4"/>
        <v>142532.41</v>
      </c>
      <c r="L20" s="33">
        <f aca="true" t="shared" si="5" ref="L20:L26">SUM(B20:K20)</f>
        <v>1731054.45</v>
      </c>
      <c r="M20"/>
    </row>
    <row r="21" spans="1:13" ht="17.25" customHeight="1">
      <c r="A21" s="27" t="s">
        <v>26</v>
      </c>
      <c r="B21" s="33">
        <v>3489.27</v>
      </c>
      <c r="C21" s="33">
        <v>11179.09</v>
      </c>
      <c r="D21" s="33">
        <v>52350.24</v>
      </c>
      <c r="E21" s="33">
        <v>33917.33</v>
      </c>
      <c r="F21" s="33">
        <v>54780.24</v>
      </c>
      <c r="G21" s="33">
        <v>35326.99</v>
      </c>
      <c r="H21" s="33">
        <v>19166</v>
      </c>
      <c r="I21" s="33">
        <v>13049.15</v>
      </c>
      <c r="J21" s="33">
        <v>19521.12</v>
      </c>
      <c r="K21" s="33">
        <v>24209.6</v>
      </c>
      <c r="L21" s="33">
        <f t="shared" si="5"/>
        <v>266989.02999999997</v>
      </c>
      <c r="M21"/>
    </row>
    <row r="22" spans="1:13" ht="17.25" customHeight="1">
      <c r="A22" s="27" t="s">
        <v>27</v>
      </c>
      <c r="B22" s="33">
        <v>1787.15</v>
      </c>
      <c r="C22" s="29">
        <v>1787.15</v>
      </c>
      <c r="D22" s="29">
        <v>3574.3</v>
      </c>
      <c r="E22" s="29">
        <v>3574.3</v>
      </c>
      <c r="F22" s="33">
        <v>1787.15</v>
      </c>
      <c r="G22" s="29">
        <v>0</v>
      </c>
      <c r="H22" s="33">
        <v>1787.15</v>
      </c>
      <c r="I22" s="29">
        <v>1787.15</v>
      </c>
      <c r="J22" s="29">
        <v>3574.3</v>
      </c>
      <c r="K22" s="29">
        <v>3574.3</v>
      </c>
      <c r="L22" s="33">
        <f t="shared" si="5"/>
        <v>23232.95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635.32</v>
      </c>
      <c r="C24" s="33">
        <v>419.96</v>
      </c>
      <c r="D24" s="33">
        <v>1335.26</v>
      </c>
      <c r="E24" s="33">
        <v>1084.9</v>
      </c>
      <c r="F24" s="33">
        <v>1154.89</v>
      </c>
      <c r="G24" s="33">
        <v>691.86</v>
      </c>
      <c r="H24" s="33">
        <v>376.89</v>
      </c>
      <c r="I24" s="33">
        <v>489.95</v>
      </c>
      <c r="J24" s="33">
        <v>600.33</v>
      </c>
      <c r="K24" s="33">
        <v>748.39</v>
      </c>
      <c r="L24" s="33">
        <f t="shared" si="5"/>
        <v>7537.75</v>
      </c>
      <c r="M24"/>
    </row>
    <row r="25" spans="1:13" ht="17.25" customHeight="1">
      <c r="A25" s="27" t="s">
        <v>77</v>
      </c>
      <c r="B25" s="33">
        <v>324.62</v>
      </c>
      <c r="C25" s="33">
        <v>244.63</v>
      </c>
      <c r="D25" s="33">
        <v>796.5</v>
      </c>
      <c r="E25" s="33">
        <v>609.12</v>
      </c>
      <c r="F25" s="33">
        <v>664.41</v>
      </c>
      <c r="G25" s="33">
        <v>370.75</v>
      </c>
      <c r="H25" s="33">
        <v>210.23</v>
      </c>
      <c r="I25" s="33">
        <v>278.97</v>
      </c>
      <c r="J25" s="33">
        <v>337.6</v>
      </c>
      <c r="K25" s="33">
        <v>455.53</v>
      </c>
      <c r="L25" s="33">
        <f t="shared" si="5"/>
        <v>4292.36</v>
      </c>
      <c r="M25"/>
    </row>
    <row r="26" spans="1:13" ht="17.25" customHeight="1">
      <c r="A26" s="27" t="s">
        <v>78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-132763.92</v>
      </c>
      <c r="C29" s="33">
        <f t="shared" si="6"/>
        <v>-29135.64</v>
      </c>
      <c r="D29" s="33">
        <f t="shared" si="6"/>
        <v>-89652.06999999999</v>
      </c>
      <c r="E29" s="33">
        <f t="shared" si="6"/>
        <v>-1058196.06</v>
      </c>
      <c r="F29" s="33">
        <f t="shared" si="6"/>
        <v>-64017.91</v>
      </c>
      <c r="G29" s="33">
        <f t="shared" si="6"/>
        <v>-44582.36</v>
      </c>
      <c r="H29" s="33">
        <f t="shared" si="6"/>
        <v>-30882.379999999997</v>
      </c>
      <c r="I29" s="33">
        <f t="shared" si="6"/>
        <v>-474285.35000000003</v>
      </c>
      <c r="J29" s="33">
        <f t="shared" si="6"/>
        <v>-34402.2</v>
      </c>
      <c r="K29" s="33">
        <f t="shared" si="6"/>
        <v>-55386.32000000001</v>
      </c>
      <c r="L29" s="33">
        <f aca="true" t="shared" si="7" ref="L29:L36">SUM(B29:K29)</f>
        <v>-2013304.21</v>
      </c>
      <c r="M29"/>
    </row>
    <row r="30" spans="1:13" ht="18.75" customHeight="1">
      <c r="A30" s="27" t="s">
        <v>30</v>
      </c>
      <c r="B30" s="33">
        <f>B31+B32+B33+B34</f>
        <v>-26175.6</v>
      </c>
      <c r="C30" s="33">
        <f aca="true" t="shared" si="8" ref="C30:K30">C31+C32+C33+C34</f>
        <v>-26800.4</v>
      </c>
      <c r="D30" s="33">
        <f t="shared" si="8"/>
        <v>-82227.2</v>
      </c>
      <c r="E30" s="33">
        <f t="shared" si="8"/>
        <v>-56460.8</v>
      </c>
      <c r="F30" s="33">
        <f t="shared" si="8"/>
        <v>-57596</v>
      </c>
      <c r="G30" s="33">
        <f t="shared" si="8"/>
        <v>-40735.2</v>
      </c>
      <c r="H30" s="33">
        <f t="shared" si="8"/>
        <v>-18986</v>
      </c>
      <c r="I30" s="33">
        <f t="shared" si="8"/>
        <v>-35060.9</v>
      </c>
      <c r="J30" s="33">
        <f t="shared" si="8"/>
        <v>-31064</v>
      </c>
      <c r="K30" s="33">
        <f t="shared" si="8"/>
        <v>-51224.8</v>
      </c>
      <c r="L30" s="33">
        <f t="shared" si="7"/>
        <v>-426330.9</v>
      </c>
      <c r="M30"/>
    </row>
    <row r="31" spans="1:13" s="36" customFormat="1" ht="18.75" customHeight="1">
      <c r="A31" s="34" t="s">
        <v>55</v>
      </c>
      <c r="B31" s="33">
        <f>-ROUND((B9)*$E$3,2)</f>
        <v>-26175.6</v>
      </c>
      <c r="C31" s="33">
        <f aca="true" t="shared" si="9" ref="C31:K31">-ROUND((C9)*$E$3,2)</f>
        <v>-26800.4</v>
      </c>
      <c r="D31" s="33">
        <f t="shared" si="9"/>
        <v>-82227.2</v>
      </c>
      <c r="E31" s="33">
        <f t="shared" si="9"/>
        <v>-56460.8</v>
      </c>
      <c r="F31" s="33">
        <f t="shared" si="9"/>
        <v>-57596</v>
      </c>
      <c r="G31" s="33">
        <f t="shared" si="9"/>
        <v>-40735.2</v>
      </c>
      <c r="H31" s="33">
        <f t="shared" si="9"/>
        <v>-18986</v>
      </c>
      <c r="I31" s="33">
        <f t="shared" si="9"/>
        <v>-22470.8</v>
      </c>
      <c r="J31" s="33">
        <f t="shared" si="9"/>
        <v>-31064</v>
      </c>
      <c r="K31" s="33">
        <f t="shared" si="9"/>
        <v>-51224.8</v>
      </c>
      <c r="L31" s="33">
        <f t="shared" si="7"/>
        <v>-413740.8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-12590.1</v>
      </c>
      <c r="J34" s="17">
        <v>0</v>
      </c>
      <c r="K34" s="17">
        <v>0</v>
      </c>
      <c r="L34" s="33">
        <f t="shared" si="7"/>
        <v>-12590.1</v>
      </c>
      <c r="M34"/>
    </row>
    <row r="35" spans="1:13" s="36" customFormat="1" ht="18.75" customHeight="1">
      <c r="A35" s="27" t="s">
        <v>34</v>
      </c>
      <c r="B35" s="38">
        <f>SUM(B36:B47)</f>
        <v>-106588.32</v>
      </c>
      <c r="C35" s="38">
        <f aca="true" t="shared" si="10" ref="C35:K35">SUM(C36:C47)</f>
        <v>-2335.24</v>
      </c>
      <c r="D35" s="38">
        <f t="shared" si="10"/>
        <v>-7424.87</v>
      </c>
      <c r="E35" s="38">
        <f t="shared" si="10"/>
        <v>-1001735.26</v>
      </c>
      <c r="F35" s="38">
        <f t="shared" si="10"/>
        <v>-6421.91</v>
      </c>
      <c r="G35" s="38">
        <f t="shared" si="10"/>
        <v>-3847.16</v>
      </c>
      <c r="H35" s="38">
        <f t="shared" si="10"/>
        <v>-11896.38</v>
      </c>
      <c r="I35" s="38">
        <f t="shared" si="10"/>
        <v>-439224.45</v>
      </c>
      <c r="J35" s="38">
        <f t="shared" si="10"/>
        <v>-3338.2</v>
      </c>
      <c r="K35" s="38">
        <f t="shared" si="10"/>
        <v>-4161.52</v>
      </c>
      <c r="L35" s="33">
        <f t="shared" si="7"/>
        <v>-1586973.3099999996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-25002.58</v>
      </c>
      <c r="C37" s="17">
        <v>0</v>
      </c>
      <c r="D37" s="17">
        <v>0</v>
      </c>
      <c r="E37" s="33">
        <v>-5702.55</v>
      </c>
      <c r="F37" s="28">
        <v>0</v>
      </c>
      <c r="G37" s="28">
        <v>0</v>
      </c>
      <c r="H37" s="33">
        <v>-9800.65</v>
      </c>
      <c r="I37" s="17">
        <v>0</v>
      </c>
      <c r="J37" s="28">
        <v>0</v>
      </c>
      <c r="K37" s="17">
        <v>0</v>
      </c>
      <c r="L37" s="33">
        <f>SUM(B37:K37)</f>
        <v>-40505.78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72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0</v>
      </c>
      <c r="H45" s="17">
        <v>0</v>
      </c>
      <c r="I45" s="17">
        <v>-436500</v>
      </c>
      <c r="J45" s="17">
        <v>0</v>
      </c>
      <c r="K45" s="17">
        <v>0</v>
      </c>
      <c r="L45" s="17">
        <f>SUM(B45:K45)</f>
        <v>-1426500</v>
      </c>
    </row>
    <row r="46" spans="1:12" ht="18.75" customHeight="1">
      <c r="A46" s="37" t="s">
        <v>73</v>
      </c>
      <c r="B46" s="17">
        <v>-3532.8</v>
      </c>
      <c r="C46" s="17">
        <v>-2335.24</v>
      </c>
      <c r="D46" s="17">
        <v>-7424.87</v>
      </c>
      <c r="E46" s="17">
        <v>-6032.71</v>
      </c>
      <c r="F46" s="17">
        <v>-6421.91</v>
      </c>
      <c r="G46" s="17">
        <v>-3847.16</v>
      </c>
      <c r="H46" s="17">
        <v>-2095.73</v>
      </c>
      <c r="I46" s="17">
        <v>-2724.45</v>
      </c>
      <c r="J46" s="17">
        <v>-3338.2</v>
      </c>
      <c r="K46" s="17">
        <v>-4161.52</v>
      </c>
      <c r="L46" s="30">
        <f t="shared" si="11"/>
        <v>-41914.59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617152.5799999998</v>
      </c>
      <c r="C50" s="41">
        <f>IF(C18+C29+C42+C51&lt;0,0,C18+C29+C51)</f>
        <v>513807.6399999999</v>
      </c>
      <c r="D50" s="41">
        <f>IF(D18+D29+D42+D51&lt;0,0,D18+D29+D51)</f>
        <v>1634508.2000000002</v>
      </c>
      <c r="E50" s="41">
        <f>IF(E18+E29+E42+E51&lt;0,0,E18+E29+E51)</f>
        <v>342419.68000000017</v>
      </c>
      <c r="F50" s="41">
        <f>IF(F18+F29+F42+F51&lt;0,0,F18+F29+F51)</f>
        <v>1426601.1999999997</v>
      </c>
      <c r="G50" s="41">
        <f>IF(G18+G29+G42+G51&lt;0,0,G18+G29+G51)</f>
        <v>848378.5099999999</v>
      </c>
      <c r="H50" s="41">
        <f>IF(H18+H29+H42+H51&lt;0,0,H18+H29+H51)</f>
        <v>456489.13</v>
      </c>
      <c r="I50" s="41">
        <f>IF(I18+I29+I42+I51&lt;0,0,I18+I29+I51)</f>
        <v>159625.28999999998</v>
      </c>
      <c r="J50" s="41">
        <f>IF(J18+J29+J42+J51&lt;0,0,J18+J29+J51)</f>
        <v>740048.9299999999</v>
      </c>
      <c r="K50" s="41">
        <f>IF(K18+K29+K42+K51&lt;0,0,K18+K29+K51)</f>
        <v>912579.73</v>
      </c>
      <c r="L50" s="42">
        <f>SUM(B50:K50)</f>
        <v>7651610.889999999</v>
      </c>
      <c r="M50" s="53"/>
    </row>
    <row r="51" spans="1:12" ht="18.75" customHeight="1">
      <c r="A51" s="27" t="s">
        <v>45</v>
      </c>
      <c r="B51" s="18">
        <v>-70677.57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42">
        <f>SUM(B51:K51)</f>
        <v>-70677.57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617152.57</v>
      </c>
      <c r="C56" s="41">
        <f aca="true" t="shared" si="12" ref="C56:J56">SUM(C57:C68)</f>
        <v>513807.64</v>
      </c>
      <c r="D56" s="41">
        <f t="shared" si="12"/>
        <v>1634508.2</v>
      </c>
      <c r="E56" s="41">
        <f t="shared" si="12"/>
        <v>342419.68</v>
      </c>
      <c r="F56" s="41">
        <f t="shared" si="12"/>
        <v>1426601.19</v>
      </c>
      <c r="G56" s="41">
        <f t="shared" si="12"/>
        <v>848378.51</v>
      </c>
      <c r="H56" s="41">
        <f t="shared" si="12"/>
        <v>456489.13</v>
      </c>
      <c r="I56" s="41">
        <f>SUM(I57:I71)</f>
        <v>159625.29</v>
      </c>
      <c r="J56" s="41">
        <f t="shared" si="12"/>
        <v>740048.93</v>
      </c>
      <c r="K56" s="41">
        <f>SUM(K57:K70)</f>
        <v>912579.72</v>
      </c>
      <c r="L56" s="46">
        <f>SUM(B56:K56)</f>
        <v>7651610.859999999</v>
      </c>
      <c r="M56" s="40"/>
    </row>
    <row r="57" spans="1:13" ht="18.75" customHeight="1">
      <c r="A57" s="47" t="s">
        <v>48</v>
      </c>
      <c r="B57" s="48">
        <v>617152.57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617152.57</v>
      </c>
      <c r="M57" s="40"/>
    </row>
    <row r="58" spans="1:12" ht="18.75" customHeight="1">
      <c r="A58" s="47" t="s">
        <v>58</v>
      </c>
      <c r="B58" s="17">
        <v>0</v>
      </c>
      <c r="C58" s="48">
        <v>449170.64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449170.64</v>
      </c>
    </row>
    <row r="59" spans="1:12" ht="18.75" customHeight="1">
      <c r="A59" s="47" t="s">
        <v>59</v>
      </c>
      <c r="B59" s="17">
        <v>0</v>
      </c>
      <c r="C59" s="48">
        <v>64637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64637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1634508.2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1634508.2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342419.68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342419.68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1426601.19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1426601.19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848378.51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848378.51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456489.13</v>
      </c>
      <c r="I64" s="17">
        <v>0</v>
      </c>
      <c r="J64" s="17">
        <v>0</v>
      </c>
      <c r="K64" s="17">
        <v>0</v>
      </c>
      <c r="L64" s="46">
        <f t="shared" si="13"/>
        <v>456489.13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740048.93</v>
      </c>
      <c r="K66" s="17">
        <v>0</v>
      </c>
      <c r="L66" s="46">
        <f t="shared" si="13"/>
        <v>740048.93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527197.3</v>
      </c>
      <c r="L67" s="46">
        <f t="shared" si="13"/>
        <v>527197.3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385382.42</v>
      </c>
      <c r="L68" s="46">
        <f t="shared" si="13"/>
        <v>385382.42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159625.29</v>
      </c>
      <c r="J71" s="52">
        <v>0</v>
      </c>
      <c r="K71" s="52">
        <v>0</v>
      </c>
      <c r="L71" s="51">
        <f>SUM(B71:K71)</f>
        <v>159625.29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2022-07-07T19:01:29Z</dcterms:modified>
  <cp:category/>
  <cp:version/>
  <cp:contentType/>
  <cp:contentStatus/>
</cp:coreProperties>
</file>