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<sst xmlns="http://schemas.openxmlformats.org/spreadsheetml/2006/main" count="81" uniqueCount="80">
  <si>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</si>
  <si>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</si>
  <si>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</si>
  <si>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</si>
  <si>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</si>
  <si>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</si>
  <si>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</si>
  <si>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</si>
  <si>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</si>
  <si>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</si>
  <si>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</si>
  <si>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</si>
  <si>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</si>
  <si>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</si>
  <si>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</si>
  <si>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</si>
  <si>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</si>
  <si>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</si>
  <si>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</si>
  <si>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</si>
  <si>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</si>
  <si>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</si>
  <si>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</si>
  <si>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</si>
  <si>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</si>
  <si>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</si>
  <si>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</si>
  <si>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</si>
  <si>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</si>
  <si>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</si>
  <si>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</si>
  <si>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</si>
  <si>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</si>
  <si>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</si>
  <si>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</si>
  <si>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</si>
  <si>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</si>
  <si>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</si>
  <si>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</si>
  <si>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</si>
  <si>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</si>
  <si>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</si>
  <si>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</si>
  <si>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</si>
  <si>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</si>
  <si>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</si>
  <si>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</si>
  <si>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</si>
  <si>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</si>
  <si>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</si>
  <si>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</si>
  <si>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</si>
  <si>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</si>
  <si>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</si>
  <si>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</si>
  <si>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</si>
  <si>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</si>
  <si>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</si>
  <si>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</si>
  <si>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</si>
  <si>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</si>
  <si>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</si>
  <si>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</si>
  <si>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</si>
  <si>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</si>
  <si>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</si>
  <si>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</si>
  <si>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</si>
  <si>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</si>
  <si>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</si>
  <si>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</si>
  <si>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</si>
  <si>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</si>
  <si>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</si>
  <si>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OPERAÇÃO 29/06/22 - VENCIMENTO 06/07/22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</si>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</sst>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6356</v>
      </c>
      <c r="C7" s="10">
        <f>C8+C11</f>
        <v>5351</v>
      </c>
      <c r="D7" s="10">
        <f aca="true" t="shared" si="0" ref="D7:K7">D8+D11</f>
        <v>21936</v>
      </c>
      <c r="E7" s="10">
        <f t="shared" si="0"/>
        <v>14903</v>
      </c>
      <c r="F7" s="10">
        <f t="shared" si="0"/>
        <v>227768</v>
      </c>
      <c r="G7" s="10">
        <f t="shared" si="0"/>
        <v>5536</v>
      </c>
      <c r="H7" s="10">
        <f t="shared" si="0"/>
        <v>5852</v>
      </c>
      <c r="I7" s="10">
        <f t="shared" si="0"/>
        <v>6658</v>
      </c>
      <c r="J7" s="10">
        <f t="shared" si="0"/>
        <v>6702</v>
      </c>
      <c r="K7" s="10">
        <f t="shared" si="0"/>
        <v>15692</v>
      </c>
      <c r="L7" s="10">
        <f>SUM(B7:K7)</f>
        <v>316754</v>
      </c>
      <c r="M7" s="11"/>
    </row>
    <row r="8" spans="1:13" ht="17.25" customHeight="1">
      <c r="A8" s="12" t="s">
        <v>18</v>
      </c>
      <c r="B8" s="13">
        <f>B9+B10</f>
        <v>509</v>
      </c>
      <c r="C8" s="13">
        <f aca="true" t="shared" si="1" ref="C8:K8">C9+C10</f>
        <v>275</v>
      </c>
      <c r="D8" s="13">
        <f t="shared" si="1"/>
        <v>1327</v>
      </c>
      <c r="E8" s="13">
        <f t="shared" si="1"/>
        <v>882</v>
      </c>
      <c r="F8" s="13">
        <f t="shared" si="1"/>
        <v>11502</v>
      </c>
      <c r="G8" s="13">
        <f t="shared" si="1"/>
        <v>330</v>
      </c>
      <c r="H8" s="13">
        <f t="shared" si="1"/>
        <v>352</v>
      </c>
      <c r="I8" s="13">
        <f t="shared" si="1"/>
        <v>337</v>
      </c>
      <c r="J8" s="13">
        <f t="shared" si="1"/>
        <v>417</v>
      </c>
      <c r="K8" s="13">
        <f t="shared" si="1"/>
        <v>661</v>
      </c>
      <c r="L8" s="13">
        <f>SUM(B8:K8)</f>
        <v>16592</v>
      </c>
      <c r="M8"/>
    </row>
    <row r="9" spans="1:13" ht="17.25" customHeight="1">
      <c r="A9" s="14" t="s">
        <v>19</v>
      </c>
      <c r="B9" s="15">
        <v>509</v>
      </c>
      <c r="C9" s="15">
        <v>275</v>
      </c>
      <c r="D9" s="15">
        <v>1327</v>
      </c>
      <c r="E9" s="15">
        <v>882</v>
      </c>
      <c r="F9" s="15">
        <v>11502</v>
      </c>
      <c r="G9" s="15">
        <v>330</v>
      </c>
      <c r="H9" s="15">
        <v>346</v>
      </c>
      <c r="I9" s="15">
        <v>337</v>
      </c>
      <c r="J9" s="15">
        <v>417</v>
      </c>
      <c r="K9" s="15">
        <v>661</v>
      </c>
      <c r="L9" s="13">
        <f>SUM(B9:K9)</f>
        <v>16586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</v>
      </c>
      <c r="I10" s="15">
        <v>0</v>
      </c>
      <c r="J10" s="15">
        <v>0</v>
      </c>
      <c r="K10" s="15">
        <v>0</v>
      </c>
      <c r="L10" s="13">
        <f>SUM(B10:K10)</f>
        <v>6</v>
      </c>
      <c r="M10"/>
    </row>
    <row r="11" spans="1:13" ht="17.25" customHeight="1">
      <c r="A11" s="12" t="s">
        <v>21</v>
      </c>
      <c r="B11" s="15">
        <v>5847</v>
      </c>
      <c r="C11" s="15">
        <v>5076</v>
      </c>
      <c r="D11" s="15">
        <v>20609</v>
      </c>
      <c r="E11" s="15">
        <v>14021</v>
      </c>
      <c r="F11" s="15">
        <v>216266</v>
      </c>
      <c r="G11" s="15">
        <v>5206</v>
      </c>
      <c r="H11" s="15">
        <v>5500</v>
      </c>
      <c r="I11" s="15">
        <v>6321</v>
      </c>
      <c r="J11" s="15">
        <v>6285</v>
      </c>
      <c r="K11" s="15">
        <v>15031</v>
      </c>
      <c r="L11" s="13">
        <f>SUM(B11:K11)</f>
        <v>300162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75</v>
      </c>
      <c r="B14" s="20">
        <v>-0.0354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0.690301834393042</v>
      </c>
      <c r="C16" s="22">
        <v>0.682081848778527</v>
      </c>
      <c r="D16" s="22">
        <v>0.64137220347335</v>
      </c>
      <c r="E16" s="22">
        <v>0.621290882175055</v>
      </c>
      <c r="F16" s="22">
        <v>1.409240642614305</v>
      </c>
      <c r="G16" s="22">
        <v>0.650179259637128</v>
      </c>
      <c r="H16" s="22">
        <v>0.685808097470752</v>
      </c>
      <c r="I16" s="22">
        <v>0.646826736055124</v>
      </c>
      <c r="J16" s="22">
        <v>0.723442808134137</v>
      </c>
      <c r="K16" s="22">
        <v>0.654406295019458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70</v>
      </c>
      <c r="B18" s="25">
        <f>SUM(B19:B27)</f>
        <v>34976.89000000001</v>
      </c>
      <c r="C18" s="25">
        <f aca="true" t="shared" si="2" ref="C18:K18">SUM(C19:C27)</f>
        <v>18248.940000000002</v>
      </c>
      <c r="D18" s="25">
        <f t="shared" si="2"/>
        <v>82468.56999999999</v>
      </c>
      <c r="E18" s="25">
        <f t="shared" si="2"/>
        <v>53353.880000000005</v>
      </c>
      <c r="F18" s="25">
        <f t="shared" si="2"/>
        <v>1463913.49</v>
      </c>
      <c r="G18" s="25">
        <f t="shared" si="2"/>
        <v>20125.319999999996</v>
      </c>
      <c r="H18" s="25">
        <f t="shared" si="2"/>
        <v>27954.410000000003</v>
      </c>
      <c r="I18" s="25">
        <f t="shared" si="2"/>
        <v>21895.729999999996</v>
      </c>
      <c r="J18" s="25">
        <f t="shared" si="2"/>
        <v>30404.859999999997</v>
      </c>
      <c r="K18" s="25">
        <f t="shared" si="2"/>
        <v>46926.27</v>
      </c>
      <c r="L18" s="25">
        <f>SUM(B18:K18)</f>
        <v>1800268.36</v>
      </c>
      <c r="M18"/>
    </row>
    <row r="19" spans="1:13" ht="17.25" customHeight="1">
      <c r="A19" s="26" t="s">
        <v>24</v>
      </c>
      <c r="B19" s="60">
        <f>ROUND((B13+B14)*B7,2)</f>
        <v>46058.12</v>
      </c>
      <c r="C19" s="60">
        <f aca="true" t="shared" si="3" ref="C19:K19">ROUND((C13+C14)*C7,2)</f>
        <v>21958.36</v>
      </c>
      <c r="D19" s="60">
        <f t="shared" si="3"/>
        <v>107135.42</v>
      </c>
      <c r="E19" s="60">
        <f t="shared" si="3"/>
        <v>73728.12</v>
      </c>
      <c r="F19" s="60">
        <f t="shared" si="3"/>
        <v>995619.48</v>
      </c>
      <c r="G19" s="60">
        <f t="shared" si="3"/>
        <v>26608.23</v>
      </c>
      <c r="H19" s="60">
        <f t="shared" si="3"/>
        <v>30982.83</v>
      </c>
      <c r="I19" s="60">
        <f t="shared" si="3"/>
        <v>29225.96</v>
      </c>
      <c r="J19" s="60">
        <f t="shared" si="3"/>
        <v>31683.71</v>
      </c>
      <c r="K19" s="60">
        <f t="shared" si="3"/>
        <v>60578.97</v>
      </c>
      <c r="L19" s="33">
        <f>SUM(B19:K19)</f>
        <v>1423579.2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-14264.12</v>
      </c>
      <c r="C20" s="33">
        <f t="shared" si="4"/>
        <v>-6980.96</v>
      </c>
      <c r="D20" s="33">
        <f t="shared" si="4"/>
        <v>-38421.74</v>
      </c>
      <c r="E20" s="33">
        <f t="shared" si="4"/>
        <v>-27921.51</v>
      </c>
      <c r="F20" s="33">
        <f t="shared" si="4"/>
        <v>407447.96</v>
      </c>
      <c r="G20" s="33">
        <f t="shared" si="4"/>
        <v>-9308.11</v>
      </c>
      <c r="H20" s="33">
        <f t="shared" si="4"/>
        <v>-9734.55</v>
      </c>
      <c r="I20" s="33">
        <f t="shared" si="4"/>
        <v>-10321.83</v>
      </c>
      <c r="J20" s="33">
        <f t="shared" si="4"/>
        <v>-8762.36</v>
      </c>
      <c r="K20" s="33">
        <f t="shared" si="4"/>
        <v>-20935.71</v>
      </c>
      <c r="L20" s="33">
        <f aca="true" t="shared" si="5" ref="L19:L26">SUM(B20:K20)</f>
        <v>260797.07000000004</v>
      </c>
      <c r="M20"/>
    </row>
    <row r="21" spans="1:13" ht="17.25" customHeight="1">
      <c r="A21" s="27" t="s">
        <v>26</v>
      </c>
      <c r="B21" s="33">
        <v>861.37</v>
      </c>
      <c r="C21" s="33">
        <v>1097.34</v>
      </c>
      <c r="D21" s="33">
        <v>8856.57</v>
      </c>
      <c r="E21" s="33">
        <v>2980.24</v>
      </c>
      <c r="F21" s="33">
        <v>55335.87</v>
      </c>
      <c r="G21" s="33">
        <v>2255.19</v>
      </c>
      <c r="H21" s="33">
        <v>4556.92</v>
      </c>
      <c r="I21" s="33">
        <v>754.42</v>
      </c>
      <c r="J21" s="33">
        <v>3360.59</v>
      </c>
      <c r="K21" s="33">
        <v>2954.53</v>
      </c>
      <c r="L21" s="33">
        <f t="shared" si="5"/>
        <v>83013.04</v>
      </c>
      <c r="M21"/>
    </row>
    <row r="22" spans="1:13" ht="17.25" customHeight="1">
      <c r="A22" s="27" t="s">
        <v>27</v>
      </c>
      <c r="B22" s="33">
        <v>1787.07</v>
      </c>
      <c r="C22" s="29">
        <v>1787.07</v>
      </c>
      <c r="D22" s="29">
        <v>3574.14</v>
      </c>
      <c r="E22" s="29">
        <v>3574.14</v>
      </c>
      <c r="F22" s="33">
        <v>1787.07</v>
      </c>
      <c r="G22" s="29">
        <v>0</v>
      </c>
      <c r="H22" s="33">
        <v>1787.07</v>
      </c>
      <c r="I22" s="29">
        <v>1787.07</v>
      </c>
      <c r="J22" s="29">
        <v>3574.14</v>
      </c>
      <c r="K22" s="29">
        <v>3574.14</v>
      </c>
      <c r="L22" s="33">
        <f t="shared" si="5"/>
        <v>23231.91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64.61</v>
      </c>
      <c r="C24" s="33">
        <v>35</v>
      </c>
      <c r="D24" s="33">
        <v>156.14</v>
      </c>
      <c r="E24" s="33">
        <v>99.61</v>
      </c>
      <c r="F24" s="33">
        <v>2751.28</v>
      </c>
      <c r="G24" s="33">
        <v>37.69</v>
      </c>
      <c r="H24" s="33">
        <v>53.84</v>
      </c>
      <c r="I24" s="33">
        <v>40.38</v>
      </c>
      <c r="J24" s="33">
        <v>56.53</v>
      </c>
      <c r="K24" s="33">
        <v>88.84</v>
      </c>
      <c r="L24" s="33">
        <f t="shared" si="5"/>
        <v>3383.920000000001</v>
      </c>
      <c r="M24"/>
    </row>
    <row r="25" spans="1:13" ht="17.25" customHeight="1">
      <c r="A25" s="27" t="s">
        <v>77</v>
      </c>
      <c r="B25" s="33">
        <v>324.62</v>
      </c>
      <c r="C25" s="33">
        <v>244.63</v>
      </c>
      <c r="D25" s="33">
        <v>796.5</v>
      </c>
      <c r="E25" s="33">
        <v>609.12</v>
      </c>
      <c r="F25" s="33">
        <v>664.41</v>
      </c>
      <c r="G25" s="33">
        <v>370.75</v>
      </c>
      <c r="H25" s="33">
        <v>210.23</v>
      </c>
      <c r="I25" s="33">
        <v>278.97</v>
      </c>
      <c r="J25" s="33">
        <v>337.6</v>
      </c>
      <c r="K25" s="33">
        <v>455.53</v>
      </c>
      <c r="L25" s="33">
        <f t="shared" si="5"/>
        <v>4292.36</v>
      </c>
      <c r="M25"/>
    </row>
    <row r="26" spans="1:13" ht="17.25" customHeight="1">
      <c r="A26" s="27" t="s">
        <v>78</v>
      </c>
      <c r="B26" s="33">
        <v>145.22</v>
      </c>
      <c r="C26" s="33">
        <v>107.5</v>
      </c>
      <c r="D26" s="33">
        <v>371.54</v>
      </c>
      <c r="E26" s="33">
        <v>284.16</v>
      </c>
      <c r="F26" s="33">
        <v>307.42</v>
      </c>
      <c r="G26" s="33">
        <v>161.57</v>
      </c>
      <c r="H26" s="33">
        <v>98.07</v>
      </c>
      <c r="I26" s="33">
        <v>130.76</v>
      </c>
      <c r="J26" s="33">
        <v>154.65</v>
      </c>
      <c r="K26" s="33">
        <v>209.97</v>
      </c>
      <c r="L26" s="33">
        <f t="shared" si="5"/>
        <v>1970.8600000000001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-105654.46</v>
      </c>
      <c r="C29" s="33">
        <f t="shared" si="6"/>
        <v>-1404.6</v>
      </c>
      <c r="D29" s="33">
        <f t="shared" si="6"/>
        <v>-6707.030000000001</v>
      </c>
      <c r="E29" s="33">
        <f t="shared" si="6"/>
        <v>-10137.279999999986</v>
      </c>
      <c r="F29" s="33">
        <f t="shared" si="6"/>
        <v>-65907.63</v>
      </c>
      <c r="G29" s="33">
        <f t="shared" si="6"/>
        <v>-1661.57</v>
      </c>
      <c r="H29" s="33">
        <f t="shared" si="6"/>
        <v>-11622.539999999999</v>
      </c>
      <c r="I29" s="33">
        <f t="shared" si="6"/>
        <v>-15673.25</v>
      </c>
      <c r="J29" s="33">
        <f t="shared" si="6"/>
        <v>-2149.16</v>
      </c>
      <c r="K29" s="33">
        <f t="shared" si="6"/>
        <v>-3402.3900000000003</v>
      </c>
      <c r="L29" s="33">
        <f aca="true" t="shared" si="7" ref="L29:L36">SUM(B29:K29)</f>
        <v>-224319.91000000003</v>
      </c>
      <c r="M29"/>
    </row>
    <row r="30" spans="1:13" ht="18.75" customHeight="1">
      <c r="A30" s="27" t="s">
        <v>30</v>
      </c>
      <c r="B30" s="33">
        <f>B31+B32+B33+B34</f>
        <v>-2239.6</v>
      </c>
      <c r="C30" s="33">
        <f aca="true" t="shared" si="8" ref="C30:K30">C31+C32+C33+C34</f>
        <v>-1210</v>
      </c>
      <c r="D30" s="33">
        <f t="shared" si="8"/>
        <v>-5838.8</v>
      </c>
      <c r="E30" s="33">
        <f t="shared" si="8"/>
        <v>-3880.8</v>
      </c>
      <c r="F30" s="33">
        <f t="shared" si="8"/>
        <v>-50608.8</v>
      </c>
      <c r="G30" s="33">
        <f t="shared" si="8"/>
        <v>-1452</v>
      </c>
      <c r="H30" s="33">
        <f t="shared" si="8"/>
        <v>-1522.4</v>
      </c>
      <c r="I30" s="33">
        <f t="shared" si="8"/>
        <v>-15448.71</v>
      </c>
      <c r="J30" s="33">
        <f t="shared" si="8"/>
        <v>-1834.8</v>
      </c>
      <c r="K30" s="33">
        <f t="shared" si="8"/>
        <v>-2908.4</v>
      </c>
      <c r="L30" s="33">
        <f t="shared" si="7"/>
        <v>-86944.30999999998</v>
      </c>
      <c r="M30"/>
    </row>
    <row r="31" spans="1:13" s="36" customFormat="1" ht="18.75" customHeight="1">
      <c r="A31" s="34" t="s">
        <v>55</v>
      </c>
      <c r="B31" s="33">
        <f>-ROUND((B9)*$E$3,2)</f>
        <v>-2239.6</v>
      </c>
      <c r="C31" s="33">
        <f aca="true" t="shared" si="9" ref="C31:K31">-ROUND((C9)*$E$3,2)</f>
        <v>-1210</v>
      </c>
      <c r="D31" s="33">
        <f t="shared" si="9"/>
        <v>-5838.8</v>
      </c>
      <c r="E31" s="33">
        <f t="shared" si="9"/>
        <v>-3880.8</v>
      </c>
      <c r="F31" s="33">
        <f t="shared" si="9"/>
        <v>-50608.8</v>
      </c>
      <c r="G31" s="33">
        <f t="shared" si="9"/>
        <v>-1452</v>
      </c>
      <c r="H31" s="33">
        <f t="shared" si="9"/>
        <v>-1522.4</v>
      </c>
      <c r="I31" s="33">
        <f t="shared" si="9"/>
        <v>-1482.8</v>
      </c>
      <c r="J31" s="33">
        <f t="shared" si="9"/>
        <v>-1834.8</v>
      </c>
      <c r="K31" s="33">
        <f t="shared" si="9"/>
        <v>-2908.4</v>
      </c>
      <c r="L31" s="33">
        <f t="shared" si="7"/>
        <v>-72978.4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-13965.91</v>
      </c>
      <c r="J34" s="17">
        <v>0</v>
      </c>
      <c r="K34" s="17">
        <v>0</v>
      </c>
      <c r="L34" s="33">
        <f t="shared" si="7"/>
        <v>-13965.91</v>
      </c>
      <c r="M34"/>
    </row>
    <row r="35" spans="1:13" s="36" customFormat="1" ht="18.75" customHeight="1">
      <c r="A35" s="27" t="s">
        <v>34</v>
      </c>
      <c r="B35" s="38">
        <f>SUM(B36:B47)</f>
        <v>-103414.86</v>
      </c>
      <c r="C35" s="38">
        <f aca="true" t="shared" si="10" ref="C35:K35">SUM(C36:C47)</f>
        <v>-194.6</v>
      </c>
      <c r="D35" s="38">
        <f t="shared" si="10"/>
        <v>-868.23</v>
      </c>
      <c r="E35" s="38">
        <f t="shared" si="10"/>
        <v>-6256.479999999986</v>
      </c>
      <c r="F35" s="38">
        <f t="shared" si="10"/>
        <v>-15298.83</v>
      </c>
      <c r="G35" s="38">
        <f t="shared" si="10"/>
        <v>-209.57</v>
      </c>
      <c r="H35" s="38">
        <f t="shared" si="10"/>
        <v>-10100.14</v>
      </c>
      <c r="I35" s="38">
        <f t="shared" si="10"/>
        <v>-224.54</v>
      </c>
      <c r="J35" s="38">
        <f t="shared" si="10"/>
        <v>-314.36</v>
      </c>
      <c r="K35" s="38">
        <f t="shared" si="10"/>
        <v>-493.99</v>
      </c>
      <c r="L35" s="33">
        <f t="shared" si="7"/>
        <v>-137375.59999999998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-25002.65</v>
      </c>
      <c r="C37" s="17">
        <v>0</v>
      </c>
      <c r="D37" s="17">
        <v>0</v>
      </c>
      <c r="E37" s="33">
        <v>-5702.61</v>
      </c>
      <c r="F37" s="28">
        <v>0</v>
      </c>
      <c r="G37" s="28">
        <v>0</v>
      </c>
      <c r="H37" s="33">
        <v>-9800.75</v>
      </c>
      <c r="I37" s="17">
        <v>0</v>
      </c>
      <c r="J37" s="28">
        <v>0</v>
      </c>
      <c r="K37" s="17">
        <v>0</v>
      </c>
      <c r="L37" s="33">
        <f>SUM(B37:K37)</f>
        <v>-40506.01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71</v>
      </c>
      <c r="B44" s="17">
        <v>0</v>
      </c>
      <c r="C44" s="17">
        <v>0</v>
      </c>
      <c r="D44" s="17">
        <v>0</v>
      </c>
      <c r="E44" s="17">
        <v>990000</v>
      </c>
      <c r="F44" s="17">
        <v>0</v>
      </c>
      <c r="G44" s="17">
        <v>0</v>
      </c>
      <c r="H44" s="17">
        <v>0</v>
      </c>
      <c r="I44" s="17">
        <v>436500</v>
      </c>
      <c r="J44" s="17">
        <v>0</v>
      </c>
      <c r="K44" s="17">
        <v>0</v>
      </c>
      <c r="L44" s="17">
        <f>SUM(B44:K44)</f>
        <v>1426500</v>
      </c>
    </row>
    <row r="45" spans="1:12" ht="18.75" customHeight="1">
      <c r="A45" s="37" t="s">
        <v>72</v>
      </c>
      <c r="B45" s="17">
        <v>0</v>
      </c>
      <c r="C45" s="17">
        <v>0</v>
      </c>
      <c r="D45" s="17">
        <v>0</v>
      </c>
      <c r="E45" s="17">
        <v>-990000</v>
      </c>
      <c r="F45" s="17">
        <v>0</v>
      </c>
      <c r="G45" s="17">
        <v>0</v>
      </c>
      <c r="H45" s="17">
        <v>0</v>
      </c>
      <c r="I45" s="17">
        <v>-436500</v>
      </c>
      <c r="J45" s="17">
        <v>0</v>
      </c>
      <c r="K45" s="17">
        <v>0</v>
      </c>
      <c r="L45" s="17">
        <f>SUM(B45:K45)</f>
        <v>-1426500</v>
      </c>
    </row>
    <row r="46" spans="1:12" ht="18.75" customHeight="1">
      <c r="A46" s="37" t="s">
        <v>73</v>
      </c>
      <c r="B46" s="17">
        <v>-359.27</v>
      </c>
      <c r="C46" s="17">
        <v>-194.6</v>
      </c>
      <c r="D46" s="17">
        <v>-868.23</v>
      </c>
      <c r="E46" s="17">
        <v>-553.87</v>
      </c>
      <c r="F46" s="17">
        <v>-15298.83</v>
      </c>
      <c r="G46" s="17">
        <v>-209.57</v>
      </c>
      <c r="H46" s="17">
        <v>-299.39</v>
      </c>
      <c r="I46" s="17">
        <v>-224.54</v>
      </c>
      <c r="J46" s="17">
        <v>-314.36</v>
      </c>
      <c r="K46" s="17">
        <v>-493.99</v>
      </c>
      <c r="L46" s="30">
        <f t="shared" si="11"/>
        <v>-18816.65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0</v>
      </c>
      <c r="C50" s="41">
        <f>IF(C18+C29+C42+C51&lt;0,0,C18+C29+C51)</f>
        <v>16844.340000000004</v>
      </c>
      <c r="D50" s="41">
        <f>IF(D18+D29+D42+D51&lt;0,0,D18+D29+D51)</f>
        <v>75761.54</v>
      </c>
      <c r="E50" s="41">
        <f>IF(E18+E29+E42+E51&lt;0,0,E18+E29+E51)</f>
        <v>43216.60000000002</v>
      </c>
      <c r="F50" s="41">
        <f>IF(F18+F29+F42+F51&lt;0,0,F18+F29+F51)</f>
        <v>1398005.8599999999</v>
      </c>
      <c r="G50" s="41">
        <f>IF(G18+G29+G42+G51&lt;0,0,G18+G29+G51)</f>
        <v>18463.749999999996</v>
      </c>
      <c r="H50" s="41">
        <f>IF(H18+H29+H42+H51&lt;0,0,H18+H29+H51)</f>
        <v>16331.870000000004</v>
      </c>
      <c r="I50" s="41">
        <f>IF(I18+I29+I42+I51&lt;0,0,I18+I29+I51)</f>
        <v>6222.479999999996</v>
      </c>
      <c r="J50" s="41">
        <f>IF(J18+J29+J42+J51&lt;0,0,J18+J29+J51)</f>
        <v>28255.699999999997</v>
      </c>
      <c r="K50" s="41">
        <f>IF(K18+K29+K42+K51&lt;0,0,K18+K29+K51)</f>
        <v>43523.88</v>
      </c>
      <c r="L50" s="42">
        <f>SUM(B50:K50)</f>
        <v>1646626.0199999998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-70677.57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42">
        <f>SUM(B52:K52)</f>
        <v>-70677.57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0</v>
      </c>
      <c r="C56" s="41">
        <f aca="true" t="shared" si="12" ref="C56:J56">SUM(C57:C68)</f>
        <v>16844.35</v>
      </c>
      <c r="D56" s="41">
        <f t="shared" si="12"/>
        <v>75761.54</v>
      </c>
      <c r="E56" s="41">
        <f t="shared" si="12"/>
        <v>43216.61</v>
      </c>
      <c r="F56" s="41">
        <f t="shared" si="12"/>
        <v>1398005.85</v>
      </c>
      <c r="G56" s="41">
        <f t="shared" si="12"/>
        <v>18463.75</v>
      </c>
      <c r="H56" s="41">
        <f t="shared" si="12"/>
        <v>16331.86</v>
      </c>
      <c r="I56" s="41">
        <f>SUM(I57:I71)</f>
        <v>6222.48</v>
      </c>
      <c r="J56" s="41">
        <f t="shared" si="12"/>
        <v>28255.7</v>
      </c>
      <c r="K56" s="41">
        <f>SUM(K57:K70)</f>
        <v>43523.869999999995</v>
      </c>
      <c r="L56" s="46">
        <f>SUM(B56:K56)</f>
        <v>1646626.0100000002</v>
      </c>
      <c r="M56" s="40"/>
    </row>
    <row r="57" spans="1:13" ht="18.75" customHeight="1">
      <c r="A57" s="47" t="s">
        <v>48</v>
      </c>
      <c r="B57" s="48">
        <v>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0</v>
      </c>
      <c r="M57" s="40"/>
    </row>
    <row r="58" spans="1:12" ht="18.75" customHeight="1">
      <c r="A58" s="47" t="s">
        <v>58</v>
      </c>
      <c r="B58" s="17">
        <v>0</v>
      </c>
      <c r="C58" s="48">
        <v>14721.96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14721.96</v>
      </c>
    </row>
    <row r="59" spans="1:12" ht="18.75" customHeight="1">
      <c r="A59" s="47" t="s">
        <v>59</v>
      </c>
      <c r="B59" s="17">
        <v>0</v>
      </c>
      <c r="C59" s="48">
        <v>2122.39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2122.39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75761.54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75761.54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43216.61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43216.61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1398005.85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1398005.85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18463.75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18463.75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16331.86</v>
      </c>
      <c r="I64" s="17">
        <v>0</v>
      </c>
      <c r="J64" s="17">
        <v>0</v>
      </c>
      <c r="K64" s="17">
        <v>0</v>
      </c>
      <c r="L64" s="46">
        <f t="shared" si="13"/>
        <v>16331.86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28255.7</v>
      </c>
      <c r="K66" s="17">
        <v>0</v>
      </c>
      <c r="L66" s="46">
        <f t="shared" si="13"/>
        <v>28255.7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17331.21</v>
      </c>
      <c r="L67" s="46">
        <f t="shared" si="13"/>
        <v>17331.21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26192.66</v>
      </c>
      <c r="L68" s="46">
        <f t="shared" si="13"/>
        <v>26192.66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6222.48</v>
      </c>
      <c r="J71" s="52">
        <v>0</v>
      </c>
      <c r="K71" s="52">
        <v>0</v>
      </c>
      <c r="L71" s="51">
        <f>SUM(B71:K71)</f>
        <v>6222.48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1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2022-07-07T18:56:30Z</dcterms:modified>
  <cp:category/>
  <cp:version/>
  <cp:contentType/>
  <cp:contentStatus/>
</cp:coreProperties>
</file>