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<sst xmlns="http://schemas.openxmlformats.org/spreadsheetml/2006/main" count="82" uniqueCount="81">
  <si>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</si>
  <si>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</si>
  <si>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</si>
  <si>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</si>
  <si>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</si>
  <si>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</si>
  <si>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</si>
  <si>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</si>
  <si>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</si>
  <si>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</si>
  <si>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</si>
  <si>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</si>
  <si>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</si>
  <si>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</si>
  <si>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</si>
  <si>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</si>
  <si>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</si>
  <si>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</si>
  <si>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</si>
  <si>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</si>
  <si>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</si>
  <si>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</si>
  <si>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</si>
  <si>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</si>
  <si>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</si>
  <si>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</si>
  <si>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</si>
  <si>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</si>
  <si>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</si>
  <si>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</si>
  <si>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</si>
  <si>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</si>
  <si>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</si>
  <si>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</si>
  <si>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</si>
  <si>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</si>
  <si>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</si>
  <si>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</si>
  <si>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</si>
  <si>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</si>
  <si>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</si>
  <si>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</si>
  <si>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</si>
  <si>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</si>
  <si>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</si>
  <si>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</si>
  <si>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</si>
  <si>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</si>
  <si>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</si>
  <si>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</si>
  <si>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</si>
  <si>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</si>
  <si>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</si>
  <si>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</si>
  <si>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</si>
  <si>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</si>
  <si>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</si>
  <si>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</si>
  <si>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</si>
  <si>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</si>
  <si>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</si>
  <si>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</si>
  <si>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</si>
  <si>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</si>
  <si>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</si>
  <si>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</si>
  <si>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</si>
  <si>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</si>
  <si>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</si>
  <si>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</si>
  <si>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</si>
  <si>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</si>
  <si>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</si>
  <si>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OPERAÇÃO 27/06/22 - VENCIMENTO 04/07/22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</si>
  <si>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</si>
  <si>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</si>
  <si>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</si>
  <si>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</si>
  <si>
    <t>7.15. Consórcio KBPX</t>
  </si>
  <si>
    <t>¹ Revisões referentes ao reajuste contratual de maio/22, período de operação de 01/05 a 26/06/22: tarifa de remuneração, fator de transição, rede da madrugada e frota com idade superior aos limites.</t>
  </si>
  <si>
    <t>5.3. Revisão de Remuneração pelo Transporte Coletivo ¹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</si>
</sst>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59</v>
      </c>
      <c r="D5" s="6" t="s">
        <v>5</v>
      </c>
      <c r="E5" s="7" t="s">
        <v>60</v>
      </c>
      <c r="F5" s="7" t="s">
        <v>61</v>
      </c>
      <c r="G5" s="7" t="s">
        <v>62</v>
      </c>
      <c r="H5" s="7" t="s">
        <v>63</v>
      </c>
      <c r="I5" s="6" t="s">
        <v>6</v>
      </c>
      <c r="J5" s="6" t="s">
        <v>64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81113</v>
      </c>
      <c r="C7" s="10">
        <f>C8+C11</f>
        <v>98841</v>
      </c>
      <c r="D7" s="10">
        <f aca="true" t="shared" si="0" ref="D7:K7">D8+D11</f>
        <v>292023</v>
      </c>
      <c r="E7" s="10">
        <f t="shared" si="0"/>
        <v>229528</v>
      </c>
      <c r="F7" s="10">
        <f t="shared" si="0"/>
        <v>251512</v>
      </c>
      <c r="G7" s="10">
        <f t="shared" si="0"/>
        <v>134698</v>
      </c>
      <c r="H7" s="10">
        <f t="shared" si="0"/>
        <v>71117</v>
      </c>
      <c r="I7" s="10">
        <f t="shared" si="0"/>
        <v>108741</v>
      </c>
      <c r="J7" s="10">
        <f t="shared" si="0"/>
        <v>111239</v>
      </c>
      <c r="K7" s="10">
        <f t="shared" si="0"/>
        <v>198798</v>
      </c>
      <c r="L7" s="10">
        <f>SUM(B7:K7)</f>
        <v>1577610</v>
      </c>
      <c r="M7" s="11"/>
    </row>
    <row r="8" spans="1:13" ht="17.25" customHeight="1">
      <c r="A8" s="12" t="s">
        <v>18</v>
      </c>
      <c r="B8" s="13">
        <f>B9+B10</f>
        <v>5786</v>
      </c>
      <c r="C8" s="13">
        <f aca="true" t="shared" si="1" ref="C8:K8">C9+C10</f>
        <v>6239</v>
      </c>
      <c r="D8" s="13">
        <f t="shared" si="1"/>
        <v>19162</v>
      </c>
      <c r="E8" s="13">
        <f t="shared" si="1"/>
        <v>13370</v>
      </c>
      <c r="F8" s="13">
        <f t="shared" si="1"/>
        <v>13445</v>
      </c>
      <c r="G8" s="13">
        <f t="shared" si="1"/>
        <v>9155</v>
      </c>
      <c r="H8" s="13">
        <f t="shared" si="1"/>
        <v>4669</v>
      </c>
      <c r="I8" s="13">
        <f t="shared" si="1"/>
        <v>5250</v>
      </c>
      <c r="J8" s="13">
        <f t="shared" si="1"/>
        <v>6821</v>
      </c>
      <c r="K8" s="13">
        <f t="shared" si="1"/>
        <v>11621</v>
      </c>
      <c r="L8" s="13">
        <f>SUM(B8:K8)</f>
        <v>95518</v>
      </c>
      <c r="M8"/>
    </row>
    <row r="9" spans="1:13" ht="17.25" customHeight="1">
      <c r="A9" s="14" t="s">
        <v>19</v>
      </c>
      <c r="B9" s="15">
        <v>5785</v>
      </c>
      <c r="C9" s="15">
        <v>6239</v>
      </c>
      <c r="D9" s="15">
        <v>19162</v>
      </c>
      <c r="E9" s="15">
        <v>13370</v>
      </c>
      <c r="F9" s="15">
        <v>13445</v>
      </c>
      <c r="G9" s="15">
        <v>9155</v>
      </c>
      <c r="H9" s="15">
        <v>4649</v>
      </c>
      <c r="I9" s="15">
        <v>5250</v>
      </c>
      <c r="J9" s="15">
        <v>6821</v>
      </c>
      <c r="K9" s="15">
        <v>11621</v>
      </c>
      <c r="L9" s="13">
        <f>SUM(B9:K9)</f>
        <v>95497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20</v>
      </c>
      <c r="I10" s="15">
        <v>0</v>
      </c>
      <c r="J10" s="15">
        <v>0</v>
      </c>
      <c r="K10" s="15">
        <v>0</v>
      </c>
      <c r="L10" s="13">
        <f>SUM(B10:K10)</f>
        <v>21</v>
      </c>
      <c r="M10"/>
    </row>
    <row r="11" spans="1:13" ht="17.25" customHeight="1">
      <c r="A11" s="12" t="s">
        <v>21</v>
      </c>
      <c r="B11" s="15">
        <v>75327</v>
      </c>
      <c r="C11" s="15">
        <v>92602</v>
      </c>
      <c r="D11" s="15">
        <v>272861</v>
      </c>
      <c r="E11" s="15">
        <v>216158</v>
      </c>
      <c r="F11" s="15">
        <v>238067</v>
      </c>
      <c r="G11" s="15">
        <v>125543</v>
      </c>
      <c r="H11" s="15">
        <v>66448</v>
      </c>
      <c r="I11" s="15">
        <v>103491</v>
      </c>
      <c r="J11" s="15">
        <v>104418</v>
      </c>
      <c r="K11" s="15">
        <v>187177</v>
      </c>
      <c r="L11" s="13">
        <f>SUM(B11:K11)</f>
        <v>1482092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7.2818</v>
      </c>
      <c r="C13" s="20">
        <v>4.1036</v>
      </c>
      <c r="D13" s="20">
        <v>4.884</v>
      </c>
      <c r="E13" s="20">
        <v>4.9472</v>
      </c>
      <c r="F13" s="20">
        <v>4.3712</v>
      </c>
      <c r="G13" s="20">
        <v>4.8064</v>
      </c>
      <c r="H13" s="20">
        <v>5.2944</v>
      </c>
      <c r="I13" s="20">
        <v>4.3896</v>
      </c>
      <c r="J13" s="20">
        <v>4.7275</v>
      </c>
      <c r="K13" s="20">
        <v>3.8605</v>
      </c>
      <c r="L13" s="18"/>
      <c r="M13"/>
    </row>
    <row r="14" spans="1:13" ht="17.25" customHeight="1">
      <c r="A14" s="19" t="s">
        <v>74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1.367611377003044</v>
      </c>
      <c r="C16" s="22">
        <v>1.299191078816658</v>
      </c>
      <c r="D16" s="22">
        <v>1.159788562290241</v>
      </c>
      <c r="E16" s="22">
        <v>1.187172229544128</v>
      </c>
      <c r="F16" s="22">
        <v>1.295074752428255</v>
      </c>
      <c r="G16" s="22">
        <v>1.32148433843532</v>
      </c>
      <c r="H16" s="22">
        <v>1.230842599662222</v>
      </c>
      <c r="I16" s="22">
        <v>1.283270340273263</v>
      </c>
      <c r="J16" s="22">
        <v>1.42508438169866</v>
      </c>
      <c r="K16" s="22">
        <v>1.215546408129035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69</v>
      </c>
      <c r="B18" s="25">
        <f>SUM(B19:B27)</f>
        <v>814227.8899999999</v>
      </c>
      <c r="C18" s="25">
        <f aca="true" t="shared" si="2" ref="C18:K18">SUM(C19:C27)</f>
        <v>540972.28</v>
      </c>
      <c r="D18" s="25">
        <f t="shared" si="2"/>
        <v>1712807.1700000002</v>
      </c>
      <c r="E18" s="25">
        <f t="shared" si="2"/>
        <v>1387254.2199999997</v>
      </c>
      <c r="F18" s="25">
        <f t="shared" si="2"/>
        <v>1482650.38</v>
      </c>
      <c r="G18" s="25">
        <f t="shared" si="2"/>
        <v>892044.1899999998</v>
      </c>
      <c r="H18" s="25">
        <f t="shared" si="2"/>
        <v>484652.08</v>
      </c>
      <c r="I18" s="25">
        <f t="shared" si="2"/>
        <v>628210.09</v>
      </c>
      <c r="J18" s="25">
        <f t="shared" si="2"/>
        <v>773482.7799999999</v>
      </c>
      <c r="K18" s="25">
        <f t="shared" si="2"/>
        <v>961874.7000000001</v>
      </c>
      <c r="L18" s="25">
        <f>SUM(B18:K18)</f>
        <v>9678175.779999997</v>
      </c>
      <c r="M18"/>
    </row>
    <row r="19" spans="1:13" ht="17.25" customHeight="1">
      <c r="A19" s="26" t="s">
        <v>24</v>
      </c>
      <c r="B19" s="60">
        <f>ROUND((B13+B14)*B7,2)</f>
        <v>590648.64</v>
      </c>
      <c r="C19" s="60">
        <f aca="true" t="shared" si="3" ref="C19:K19">ROUND((C13+C14)*C7,2)</f>
        <v>405603.93</v>
      </c>
      <c r="D19" s="60">
        <f t="shared" si="3"/>
        <v>1426240.33</v>
      </c>
      <c r="E19" s="60">
        <f t="shared" si="3"/>
        <v>1135520.92</v>
      </c>
      <c r="F19" s="60">
        <f t="shared" si="3"/>
        <v>1099409.25</v>
      </c>
      <c r="G19" s="60">
        <f t="shared" si="3"/>
        <v>647412.47</v>
      </c>
      <c r="H19" s="60">
        <f t="shared" si="3"/>
        <v>376521.84</v>
      </c>
      <c r="I19" s="60">
        <f t="shared" si="3"/>
        <v>477329.49</v>
      </c>
      <c r="J19" s="60">
        <f t="shared" si="3"/>
        <v>525882.37</v>
      </c>
      <c r="K19" s="60">
        <f t="shared" si="3"/>
        <v>767459.68</v>
      </c>
      <c r="L19" s="33">
        <f>SUM(B19:K19)</f>
        <v>7452028.92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217129.16</v>
      </c>
      <c r="C20" s="33">
        <f t="shared" si="4"/>
        <v>121353.08</v>
      </c>
      <c r="D20" s="33">
        <f t="shared" si="4"/>
        <v>227896.89</v>
      </c>
      <c r="E20" s="33">
        <f t="shared" si="4"/>
        <v>212537.98</v>
      </c>
      <c r="F20" s="33">
        <f t="shared" si="4"/>
        <v>324407.91</v>
      </c>
      <c r="G20" s="33">
        <f t="shared" si="4"/>
        <v>208132.97</v>
      </c>
      <c r="H20" s="33">
        <f t="shared" si="4"/>
        <v>86917.28</v>
      </c>
      <c r="I20" s="33">
        <f t="shared" si="4"/>
        <v>135213.29</v>
      </c>
      <c r="J20" s="33">
        <f t="shared" si="4"/>
        <v>223544.38</v>
      </c>
      <c r="K20" s="33">
        <f t="shared" si="4"/>
        <v>165423.18</v>
      </c>
      <c r="L20" s="33">
        <f aca="true" t="shared" si="5" ref="L19:L26">SUM(B20:K20)</f>
        <v>1922556.1199999999</v>
      </c>
      <c r="M20"/>
    </row>
    <row r="21" spans="1:13" ht="17.25" customHeight="1">
      <c r="A21" s="27" t="s">
        <v>26</v>
      </c>
      <c r="B21" s="33">
        <v>3557.86</v>
      </c>
      <c r="C21" s="33">
        <v>11453.42</v>
      </c>
      <c r="D21" s="33">
        <v>52589.82</v>
      </c>
      <c r="E21" s="33">
        <v>33643</v>
      </c>
      <c r="F21" s="33">
        <v>54916.74</v>
      </c>
      <c r="G21" s="33">
        <v>35269.19</v>
      </c>
      <c r="H21" s="33">
        <v>18738.01</v>
      </c>
      <c r="I21" s="33">
        <v>12980.56</v>
      </c>
      <c r="J21" s="33">
        <v>19383.96</v>
      </c>
      <c r="K21" s="33">
        <v>24001.12</v>
      </c>
      <c r="L21" s="33">
        <f t="shared" si="5"/>
        <v>266533.68</v>
      </c>
      <c r="M21"/>
    </row>
    <row r="22" spans="1:13" ht="17.25" customHeight="1">
      <c r="A22" s="27" t="s">
        <v>27</v>
      </c>
      <c r="B22" s="33">
        <v>1787.07</v>
      </c>
      <c r="C22" s="29">
        <v>1787.07</v>
      </c>
      <c r="D22" s="29">
        <v>3574.14</v>
      </c>
      <c r="E22" s="29">
        <v>3574.14</v>
      </c>
      <c r="F22" s="33">
        <v>1787.07</v>
      </c>
      <c r="G22" s="29">
        <v>0</v>
      </c>
      <c r="H22" s="33">
        <v>1787.07</v>
      </c>
      <c r="I22" s="29">
        <v>1787.07</v>
      </c>
      <c r="J22" s="29">
        <v>3574.14</v>
      </c>
      <c r="K22" s="29">
        <v>3574.14</v>
      </c>
      <c r="L22" s="33">
        <f t="shared" si="5"/>
        <v>23231.91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75</v>
      </c>
      <c r="B24" s="33">
        <v>635.32</v>
      </c>
      <c r="C24" s="33">
        <v>422.65</v>
      </c>
      <c r="D24" s="33">
        <v>1337.95</v>
      </c>
      <c r="E24" s="33">
        <v>1084.9</v>
      </c>
      <c r="F24" s="33">
        <v>1157.58</v>
      </c>
      <c r="G24" s="33">
        <v>697.24</v>
      </c>
      <c r="H24" s="33">
        <v>379.58</v>
      </c>
      <c r="I24" s="33">
        <v>489.95</v>
      </c>
      <c r="J24" s="33">
        <v>605.71</v>
      </c>
      <c r="K24" s="33">
        <v>751.08</v>
      </c>
      <c r="L24" s="33">
        <f t="shared" si="5"/>
        <v>7561.959999999999</v>
      </c>
      <c r="M24"/>
    </row>
    <row r="25" spans="1:13" ht="17.25" customHeight="1">
      <c r="A25" s="27" t="s">
        <v>76</v>
      </c>
      <c r="B25" s="33">
        <v>324.62</v>
      </c>
      <c r="C25" s="33">
        <v>244.63</v>
      </c>
      <c r="D25" s="33">
        <v>796.5</v>
      </c>
      <c r="E25" s="33">
        <v>609.12</v>
      </c>
      <c r="F25" s="33">
        <v>664.41</v>
      </c>
      <c r="G25" s="33">
        <v>370.75</v>
      </c>
      <c r="H25" s="33">
        <v>210.23</v>
      </c>
      <c r="I25" s="33">
        <v>278.97</v>
      </c>
      <c r="J25" s="33">
        <v>337.57</v>
      </c>
      <c r="K25" s="33">
        <v>455.53</v>
      </c>
      <c r="L25" s="33">
        <f t="shared" si="5"/>
        <v>4292.33</v>
      </c>
      <c r="M25"/>
    </row>
    <row r="26" spans="1:13" ht="17.25" customHeight="1">
      <c r="A26" s="27" t="s">
        <v>77</v>
      </c>
      <c r="B26" s="33">
        <v>145.22</v>
      </c>
      <c r="C26" s="33">
        <v>107.5</v>
      </c>
      <c r="D26" s="33">
        <v>371.54</v>
      </c>
      <c r="E26" s="33">
        <v>284.16</v>
      </c>
      <c r="F26" s="33">
        <v>307.42</v>
      </c>
      <c r="G26" s="33">
        <v>161.57</v>
      </c>
      <c r="H26" s="33">
        <v>98.07</v>
      </c>
      <c r="I26" s="33">
        <v>130.76</v>
      </c>
      <c r="J26" s="33">
        <v>154.65</v>
      </c>
      <c r="K26" s="33">
        <v>209.97</v>
      </c>
      <c r="L26" s="33">
        <f t="shared" si="5"/>
        <v>1970.8600000000001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1819197.7999999998</v>
      </c>
      <c r="C29" s="33">
        <f t="shared" si="6"/>
        <v>1206832.93</v>
      </c>
      <c r="D29" s="33">
        <f t="shared" si="6"/>
        <v>3829232.2399999998</v>
      </c>
      <c r="E29" s="33">
        <f t="shared" si="6"/>
        <v>3184125.71</v>
      </c>
      <c r="F29" s="33">
        <f t="shared" si="6"/>
        <v>3336914.68</v>
      </c>
      <c r="G29" s="33">
        <f t="shared" si="6"/>
        <v>1924670.8699999999</v>
      </c>
      <c r="H29" s="33">
        <f t="shared" si="6"/>
        <v>1037872.02</v>
      </c>
      <c r="I29" s="33">
        <f t="shared" si="6"/>
        <v>1412735.06</v>
      </c>
      <c r="J29" s="33">
        <f t="shared" si="6"/>
        <v>1646001.38</v>
      </c>
      <c r="K29" s="33">
        <f t="shared" si="6"/>
        <v>2168545.36</v>
      </c>
      <c r="L29" s="33">
        <f aca="true" t="shared" si="7" ref="L29:L36">SUM(B29:K29)</f>
        <v>21566128.049999997</v>
      </c>
      <c r="M29"/>
    </row>
    <row r="30" spans="1:13" ht="18.75" customHeight="1">
      <c r="A30" s="27" t="s">
        <v>30</v>
      </c>
      <c r="B30" s="33">
        <f>B31+B32+B33+B34</f>
        <v>-25454</v>
      </c>
      <c r="C30" s="33">
        <f aca="true" t="shared" si="8" ref="C30:K30">C31+C32+C33+C34</f>
        <v>-27451.6</v>
      </c>
      <c r="D30" s="33">
        <f t="shared" si="8"/>
        <v>-84312.8</v>
      </c>
      <c r="E30" s="33">
        <f t="shared" si="8"/>
        <v>-58828</v>
      </c>
      <c r="F30" s="33">
        <f t="shared" si="8"/>
        <v>-59158</v>
      </c>
      <c r="G30" s="33">
        <f t="shared" si="8"/>
        <v>-40282</v>
      </c>
      <c r="H30" s="33">
        <f t="shared" si="8"/>
        <v>-20455.6</v>
      </c>
      <c r="I30" s="33">
        <f t="shared" si="8"/>
        <v>-33442.04</v>
      </c>
      <c r="J30" s="33">
        <f t="shared" si="8"/>
        <v>-30012.4</v>
      </c>
      <c r="K30" s="33">
        <f t="shared" si="8"/>
        <v>-51132.4</v>
      </c>
      <c r="L30" s="33">
        <f t="shared" si="7"/>
        <v>-430528.84</v>
      </c>
      <c r="M30"/>
    </row>
    <row r="31" spans="1:13" s="36" customFormat="1" ht="18.75" customHeight="1">
      <c r="A31" s="34" t="s">
        <v>54</v>
      </c>
      <c r="B31" s="33">
        <f>-ROUND((B9)*$E$3,2)</f>
        <v>-25454</v>
      </c>
      <c r="C31" s="33">
        <f aca="true" t="shared" si="9" ref="C31:K31">-ROUND((C9)*$E$3,2)</f>
        <v>-27451.6</v>
      </c>
      <c r="D31" s="33">
        <f t="shared" si="9"/>
        <v>-84312.8</v>
      </c>
      <c r="E31" s="33">
        <f t="shared" si="9"/>
        <v>-58828</v>
      </c>
      <c r="F31" s="33">
        <f t="shared" si="9"/>
        <v>-59158</v>
      </c>
      <c r="G31" s="33">
        <f t="shared" si="9"/>
        <v>-40282</v>
      </c>
      <c r="H31" s="33">
        <f t="shared" si="9"/>
        <v>-20455.6</v>
      </c>
      <c r="I31" s="33">
        <f t="shared" si="9"/>
        <v>-23100</v>
      </c>
      <c r="J31" s="33">
        <f t="shared" si="9"/>
        <v>-30012.4</v>
      </c>
      <c r="K31" s="33">
        <f t="shared" si="9"/>
        <v>-51132.4</v>
      </c>
      <c r="L31" s="33">
        <f t="shared" si="7"/>
        <v>-420186.80000000005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-10342.04</v>
      </c>
      <c r="J34" s="17">
        <v>0</v>
      </c>
      <c r="K34" s="17">
        <v>0</v>
      </c>
      <c r="L34" s="33">
        <f t="shared" si="7"/>
        <v>-10342.04</v>
      </c>
      <c r="M34"/>
    </row>
    <row r="35" spans="1:13" s="36" customFormat="1" ht="18.75" customHeight="1">
      <c r="A35" s="27" t="s">
        <v>34</v>
      </c>
      <c r="B35" s="38">
        <f>SUM(B36:B47)</f>
        <v>-106588.39</v>
      </c>
      <c r="C35" s="38">
        <f aca="true" t="shared" si="10" ref="C35:K35">SUM(C36:C47)</f>
        <v>-2350.21</v>
      </c>
      <c r="D35" s="38">
        <f t="shared" si="10"/>
        <v>-7439.84</v>
      </c>
      <c r="E35" s="38">
        <f t="shared" si="10"/>
        <v>-11735.319999999985</v>
      </c>
      <c r="F35" s="38">
        <f t="shared" si="10"/>
        <v>-6436.88</v>
      </c>
      <c r="G35" s="38">
        <f t="shared" si="10"/>
        <v>-3877.1</v>
      </c>
      <c r="H35" s="38">
        <f t="shared" si="10"/>
        <v>-11911.45</v>
      </c>
      <c r="I35" s="38">
        <f t="shared" si="10"/>
        <v>-2724.45</v>
      </c>
      <c r="J35" s="38">
        <f t="shared" si="10"/>
        <v>-3368.14</v>
      </c>
      <c r="K35" s="38">
        <f t="shared" si="10"/>
        <v>-4176.49</v>
      </c>
      <c r="L35" s="33">
        <f t="shared" si="7"/>
        <v>-160608.27000000002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-25002.65</v>
      </c>
      <c r="C37" s="17">
        <v>0</v>
      </c>
      <c r="D37" s="17">
        <v>0</v>
      </c>
      <c r="E37" s="33">
        <v>-5702.61</v>
      </c>
      <c r="F37" s="28">
        <v>0</v>
      </c>
      <c r="G37" s="28">
        <v>0</v>
      </c>
      <c r="H37" s="33">
        <v>-9800.75</v>
      </c>
      <c r="I37" s="17">
        <v>0</v>
      </c>
      <c r="J37" s="28">
        <v>0</v>
      </c>
      <c r="K37" s="17">
        <v>0</v>
      </c>
      <c r="L37" s="33">
        <f>SUM(B37:K37)</f>
        <v>-40506.01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70</v>
      </c>
      <c r="B44" s="17">
        <v>0</v>
      </c>
      <c r="C44" s="17">
        <v>0</v>
      </c>
      <c r="D44" s="17">
        <v>0</v>
      </c>
      <c r="E44" s="17">
        <v>990000</v>
      </c>
      <c r="F44" s="17">
        <v>0</v>
      </c>
      <c r="G44" s="17">
        <v>0</v>
      </c>
      <c r="H44" s="17">
        <v>0</v>
      </c>
      <c r="I44" s="17">
        <v>436500</v>
      </c>
      <c r="J44" s="17">
        <v>0</v>
      </c>
      <c r="K44" s="17">
        <v>0</v>
      </c>
      <c r="L44" s="17">
        <f>SUM(B44:K44)</f>
        <v>1426500</v>
      </c>
    </row>
    <row r="45" spans="1:12" ht="18.75" customHeight="1">
      <c r="A45" s="37" t="s">
        <v>71</v>
      </c>
      <c r="B45" s="17">
        <v>0</v>
      </c>
      <c r="C45" s="17">
        <v>0</v>
      </c>
      <c r="D45" s="17">
        <v>0</v>
      </c>
      <c r="E45" s="17">
        <v>-990000</v>
      </c>
      <c r="F45" s="17">
        <v>0</v>
      </c>
      <c r="G45" s="17">
        <v>0</v>
      </c>
      <c r="H45" s="17">
        <v>0</v>
      </c>
      <c r="I45" s="17">
        <v>-436500</v>
      </c>
      <c r="J45" s="17">
        <v>0</v>
      </c>
      <c r="K45" s="17">
        <v>0</v>
      </c>
      <c r="L45" s="17">
        <f>SUM(B45:K45)</f>
        <v>-1426500</v>
      </c>
    </row>
    <row r="46" spans="1:12" ht="18.75" customHeight="1">
      <c r="A46" s="37" t="s">
        <v>72</v>
      </c>
      <c r="B46" s="17">
        <v>-3532.8</v>
      </c>
      <c r="C46" s="17">
        <v>-2350.21</v>
      </c>
      <c r="D46" s="17">
        <v>-7439.84</v>
      </c>
      <c r="E46" s="17">
        <v>-6032.71</v>
      </c>
      <c r="F46" s="17">
        <v>-6436.88</v>
      </c>
      <c r="G46" s="17">
        <v>-3877.1</v>
      </c>
      <c r="H46" s="17">
        <v>-2110.7</v>
      </c>
      <c r="I46" s="17">
        <v>-2724.45</v>
      </c>
      <c r="J46" s="17">
        <v>-3368.14</v>
      </c>
      <c r="K46" s="17">
        <v>-4176.49</v>
      </c>
      <c r="L46" s="30">
        <f t="shared" si="11"/>
        <v>-42049.32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80</v>
      </c>
      <c r="B48" s="38">
        <v>1951240.19</v>
      </c>
      <c r="C48" s="38">
        <v>1236634.74</v>
      </c>
      <c r="D48" s="38">
        <v>3920984.88</v>
      </c>
      <c r="E48" s="38">
        <v>3254689.03</v>
      </c>
      <c r="F48" s="38">
        <v>3402509.56</v>
      </c>
      <c r="G48" s="38">
        <v>1968829.97</v>
      </c>
      <c r="H48" s="38">
        <v>1070239.07</v>
      </c>
      <c r="I48" s="38">
        <v>1448901.55</v>
      </c>
      <c r="J48" s="38">
        <v>1679381.92</v>
      </c>
      <c r="K48" s="38">
        <v>2223854.25</v>
      </c>
      <c r="L48" s="38">
        <f t="shared" si="11"/>
        <v>22157265.160000004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43</v>
      </c>
      <c r="B50" s="41">
        <f>IF(B18+B29+B42+B51&lt;0,0,B18+B29+B51)</f>
        <v>2633425.6899999995</v>
      </c>
      <c r="C50" s="41">
        <f>IF(C18+C29+C42+C51&lt;0,0,C18+C29+C51)</f>
        <v>1747805.21</v>
      </c>
      <c r="D50" s="41">
        <f>IF(D18+D29+D42+D51&lt;0,0,D18+D29+D51)</f>
        <v>5542039.41</v>
      </c>
      <c r="E50" s="41">
        <f>IF(E18+E29+E42+E51&lt;0,0,E18+E29+E51)</f>
        <v>4571379.93</v>
      </c>
      <c r="F50" s="41">
        <f>IF(F18+F29+F42+F51&lt;0,0,F18+F29+F51)</f>
        <v>4819565.0600000005</v>
      </c>
      <c r="G50" s="41">
        <f>IF(G18+G29+G42+G51&lt;0,0,G18+G29+G51)</f>
        <v>2816715.0599999996</v>
      </c>
      <c r="H50" s="41">
        <f>IF(H18+H29+H42+H51&lt;0,0,H18+H29+H51)</f>
        <v>1522524.1</v>
      </c>
      <c r="I50" s="41">
        <f>IF(I18+I29+I42+I51&lt;0,0,I18+I29+I51)</f>
        <v>2040945.15</v>
      </c>
      <c r="J50" s="41">
        <f>IF(J18+J29+J42+J51&lt;0,0,J18+J29+J51)</f>
        <v>2419484.1599999997</v>
      </c>
      <c r="K50" s="41">
        <f>IF(K18+K29+K42+K51&lt;0,0,K18+K29+K51)</f>
        <v>3130420.06</v>
      </c>
      <c r="L50" s="42">
        <f>SUM(B50:K50)</f>
        <v>31244303.829999994</v>
      </c>
      <c r="M50" s="53"/>
    </row>
    <row r="51" spans="1:12" ht="18.75" customHeight="1">
      <c r="A51" s="27" t="s">
        <v>44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45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46</v>
      </c>
      <c r="B56" s="41">
        <f>SUM(B57:B70)</f>
        <v>2633425.69</v>
      </c>
      <c r="C56" s="41">
        <f aca="true" t="shared" si="12" ref="C56:J56">SUM(C57:C68)</f>
        <v>1747805.2000000002</v>
      </c>
      <c r="D56" s="41">
        <f t="shared" si="12"/>
        <v>5542039.41</v>
      </c>
      <c r="E56" s="41">
        <f t="shared" si="12"/>
        <v>4571379.94</v>
      </c>
      <c r="F56" s="41">
        <f t="shared" si="12"/>
        <v>4819565.07</v>
      </c>
      <c r="G56" s="41">
        <f t="shared" si="12"/>
        <v>2816715.06</v>
      </c>
      <c r="H56" s="41">
        <f t="shared" si="12"/>
        <v>1522524.11</v>
      </c>
      <c r="I56" s="41">
        <f>SUM(I57:I71)</f>
        <v>2040945.15</v>
      </c>
      <c r="J56" s="41">
        <f t="shared" si="12"/>
        <v>2419484.16</v>
      </c>
      <c r="K56" s="41">
        <f>SUM(K57:K70)</f>
        <v>3130420.05</v>
      </c>
      <c r="L56" s="46">
        <f>SUM(B56:K56)</f>
        <v>31244303.84</v>
      </c>
      <c r="M56" s="40"/>
    </row>
    <row r="57" spans="1:13" ht="18.75" customHeight="1">
      <c r="A57" s="47" t="s">
        <v>47</v>
      </c>
      <c r="B57" s="48">
        <v>2633425.69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2633425.69</v>
      </c>
      <c r="M57" s="40"/>
    </row>
    <row r="58" spans="1:12" ht="18.75" customHeight="1">
      <c r="A58" s="47" t="s">
        <v>57</v>
      </c>
      <c r="B58" s="17">
        <v>0</v>
      </c>
      <c r="C58" s="48">
        <v>1530745.87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1530745.87</v>
      </c>
    </row>
    <row r="59" spans="1:12" ht="18.75" customHeight="1">
      <c r="A59" s="47" t="s">
        <v>58</v>
      </c>
      <c r="B59" s="17">
        <v>0</v>
      </c>
      <c r="C59" s="48">
        <v>217059.33000000002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217059.33000000002</v>
      </c>
    </row>
    <row r="60" spans="1:12" ht="18.75" customHeight="1">
      <c r="A60" s="47" t="s">
        <v>48</v>
      </c>
      <c r="B60" s="17">
        <v>0</v>
      </c>
      <c r="C60" s="17">
        <v>0</v>
      </c>
      <c r="D60" s="48">
        <v>5542039.41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5542039.41</v>
      </c>
    </row>
    <row r="61" spans="1:12" ht="18.75" customHeight="1">
      <c r="A61" s="47" t="s">
        <v>49</v>
      </c>
      <c r="B61" s="17">
        <v>0</v>
      </c>
      <c r="C61" s="17">
        <v>0</v>
      </c>
      <c r="D61" s="17">
        <v>0</v>
      </c>
      <c r="E61" s="48">
        <v>4571379.94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4571379.94</v>
      </c>
    </row>
    <row r="62" spans="1:12" ht="18.75" customHeight="1">
      <c r="A62" s="47" t="s">
        <v>50</v>
      </c>
      <c r="B62" s="17">
        <v>0</v>
      </c>
      <c r="C62" s="17">
        <v>0</v>
      </c>
      <c r="D62" s="17">
        <v>0</v>
      </c>
      <c r="E62" s="17">
        <v>0</v>
      </c>
      <c r="F62" s="48">
        <v>4819565.07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4819565.07</v>
      </c>
    </row>
    <row r="63" spans="1:12" ht="18.75" customHeight="1">
      <c r="A63" s="47" t="s">
        <v>51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2816715.06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2816715.06</v>
      </c>
    </row>
    <row r="64" spans="1:12" ht="18.75" customHeight="1">
      <c r="A64" s="47" t="s">
        <v>52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1522524.11</v>
      </c>
      <c r="I64" s="17">
        <v>0</v>
      </c>
      <c r="J64" s="17">
        <v>0</v>
      </c>
      <c r="K64" s="17">
        <v>0</v>
      </c>
      <c r="L64" s="46">
        <f t="shared" si="13"/>
        <v>1522524.11</v>
      </c>
    </row>
    <row r="65" spans="1:12" ht="18.75" customHeight="1">
      <c r="A65" s="47" t="s">
        <v>53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55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2419484.16</v>
      </c>
      <c r="K66" s="17">
        <v>0</v>
      </c>
      <c r="L66" s="46">
        <f t="shared" si="13"/>
        <v>2419484.16</v>
      </c>
    </row>
    <row r="67" spans="1:12" ht="18.75" customHeight="1">
      <c r="A67" s="47" t="s">
        <v>65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1817191.81</v>
      </c>
      <c r="L67" s="46">
        <f t="shared" si="13"/>
        <v>1817191.81</v>
      </c>
    </row>
    <row r="68" spans="1:12" ht="18.75" customHeight="1">
      <c r="A68" s="47" t="s">
        <v>66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1313228.24</v>
      </c>
      <c r="L68" s="46">
        <f t="shared" si="13"/>
        <v>1313228.24</v>
      </c>
    </row>
    <row r="69" spans="1:12" ht="18.75" customHeight="1">
      <c r="A69" s="47" t="s">
        <v>67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68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78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2040945.15</v>
      </c>
      <c r="J71" s="52">
        <v>0</v>
      </c>
      <c r="K71" s="52">
        <v>0</v>
      </c>
      <c r="L71" s="51">
        <f>SUM(B71:K71)</f>
        <v>2040945.15</v>
      </c>
    </row>
    <row r="72" spans="1:12" ht="18" customHeight="1">
      <c r="A72" s="61" t="s">
        <v>79</v>
      </c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1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2022-07-04T21:50:04Z</dcterms:modified>
  <cp:category/>
  <cp:version/>
  <cp:contentType/>
  <cp:contentStatus/>
</cp:coreProperties>
</file>