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<sst xmlns="http://schemas.openxmlformats.org/spreadsheetml/2006/main" count="82" uniqueCount="81">
  <si>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</si>
  <si>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</si>
  <si>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</si>
  <si>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</si>
  <si>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</si>
  <si>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</si>
  <si>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</si>
  <si>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</si>
  <si>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</si>
  <si>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</si>
  <si>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</si>
  <si>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</si>
  <si>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</si>
  <si>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</si>
  <si>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</si>
  <si>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</si>
  <si>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</si>
  <si>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</si>
  <si>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</si>
  <si>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</si>
  <si>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</si>
  <si>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</si>
  <si>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</si>
  <si>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</si>
  <si>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</si>
  <si>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</si>
  <si>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</si>
  <si>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</si>
  <si>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</si>
  <si>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</si>
  <si>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</si>
  <si>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</si>
  <si>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</si>
  <si>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</si>
  <si>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</si>
  <si>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</si>
  <si>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</si>
  <si>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</si>
  <si>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</si>
  <si>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</si>
  <si>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</si>
  <si>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</si>
  <si>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</si>
  <si>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</si>
  <si>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</si>
  <si>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</si>
  <si>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</si>
  <si>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</si>
  <si>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</si>
  <si>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</si>
  <si>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</si>
  <si>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</si>
  <si>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</si>
  <si>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</si>
  <si>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</si>
  <si>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</si>
  <si>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</si>
  <si>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</si>
  <si>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</si>
  <si>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</si>
  <si>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</si>
  <si>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</si>
  <si>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</si>
  <si>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</si>
  <si>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</si>
  <si>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</si>
  <si>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</si>
  <si>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</si>
  <si>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</si>
  <si>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</si>
  <si>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</si>
  <si>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</si>
  <si>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</si>
  <si>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</si>
  <si>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21/06/22 - VENCIMENTO 28/06/22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</si>
  <si>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</si>
  <si>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</si>
  <si>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</si>
  <si>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</si>
  <si>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</si>
  <si>
    <t>¹ Revisões de maio: passageiros (12.055 pass.), fator de transição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</si>
</sst>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86292</v>
      </c>
      <c r="C7" s="10">
        <f>C8+C11</f>
        <v>106827</v>
      </c>
      <c r="D7" s="10">
        <f aca="true" t="shared" si="0" ref="D7:K7">D8+D11</f>
        <v>316776</v>
      </c>
      <c r="E7" s="10">
        <f t="shared" si="0"/>
        <v>248121</v>
      </c>
      <c r="F7" s="10">
        <f t="shared" si="0"/>
        <v>267285</v>
      </c>
      <c r="G7" s="10">
        <f t="shared" si="0"/>
        <v>146371</v>
      </c>
      <c r="H7" s="10">
        <f t="shared" si="0"/>
        <v>77573</v>
      </c>
      <c r="I7" s="10">
        <f t="shared" si="0"/>
        <v>115685</v>
      </c>
      <c r="J7" s="10">
        <f t="shared" si="0"/>
        <v>119516</v>
      </c>
      <c r="K7" s="10">
        <f t="shared" si="0"/>
        <v>213662</v>
      </c>
      <c r="L7" s="10">
        <f>SUM(B7:K7)</f>
        <v>1698108</v>
      </c>
      <c r="M7" s="11"/>
    </row>
    <row r="8" spans="1:13" ht="17.25" customHeight="1">
      <c r="A8" s="12" t="s">
        <v>18</v>
      </c>
      <c r="B8" s="13">
        <f>B9+B10</f>
        <v>5731</v>
      </c>
      <c r="C8" s="13">
        <f aca="true" t="shared" si="1" ref="C8:K8">C9+C10</f>
        <v>6439</v>
      </c>
      <c r="D8" s="13">
        <f t="shared" si="1"/>
        <v>19377</v>
      </c>
      <c r="E8" s="13">
        <f t="shared" si="1"/>
        <v>13414</v>
      </c>
      <c r="F8" s="13">
        <f t="shared" si="1"/>
        <v>13166</v>
      </c>
      <c r="G8" s="13">
        <f t="shared" si="1"/>
        <v>9841</v>
      </c>
      <c r="H8" s="13">
        <f t="shared" si="1"/>
        <v>4685</v>
      </c>
      <c r="I8" s="13">
        <f t="shared" si="1"/>
        <v>5308</v>
      </c>
      <c r="J8" s="13">
        <f t="shared" si="1"/>
        <v>7413</v>
      </c>
      <c r="K8" s="13">
        <f t="shared" si="1"/>
        <v>12126</v>
      </c>
      <c r="L8" s="13">
        <f>SUM(B8:K8)</f>
        <v>97500</v>
      </c>
      <c r="M8"/>
    </row>
    <row r="9" spans="1:13" ht="17.25" customHeight="1">
      <c r="A9" s="14" t="s">
        <v>19</v>
      </c>
      <c r="B9" s="15">
        <v>5731</v>
      </c>
      <c r="C9" s="15">
        <v>6439</v>
      </c>
      <c r="D9" s="15">
        <v>19377</v>
      </c>
      <c r="E9" s="15">
        <v>13414</v>
      </c>
      <c r="F9" s="15">
        <v>13166</v>
      </c>
      <c r="G9" s="15">
        <v>9841</v>
      </c>
      <c r="H9" s="15">
        <v>4647</v>
      </c>
      <c r="I9" s="15">
        <v>5308</v>
      </c>
      <c r="J9" s="15">
        <v>7413</v>
      </c>
      <c r="K9" s="15">
        <v>12126</v>
      </c>
      <c r="L9" s="13">
        <f>SUM(B9:K9)</f>
        <v>97462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>SUM(B10:K10)</f>
        <v>38</v>
      </c>
      <c r="M10"/>
    </row>
    <row r="11" spans="1:13" ht="17.25" customHeight="1">
      <c r="A11" s="12" t="s">
        <v>21</v>
      </c>
      <c r="B11" s="15">
        <v>80561</v>
      </c>
      <c r="C11" s="15">
        <v>100388</v>
      </c>
      <c r="D11" s="15">
        <v>297399</v>
      </c>
      <c r="E11" s="15">
        <v>234707</v>
      </c>
      <c r="F11" s="15">
        <v>254119</v>
      </c>
      <c r="G11" s="15">
        <v>136530</v>
      </c>
      <c r="H11" s="15">
        <v>72888</v>
      </c>
      <c r="I11" s="15">
        <v>110377</v>
      </c>
      <c r="J11" s="15">
        <v>112103</v>
      </c>
      <c r="K11" s="15">
        <v>201536</v>
      </c>
      <c r="L11" s="13">
        <f>SUM(B11:K11)</f>
        <v>1600608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1.303902906969706</v>
      </c>
      <c r="C16" s="22">
        <v>1.225074242659619</v>
      </c>
      <c r="D16" s="22">
        <v>1.094530765809028</v>
      </c>
      <c r="E16" s="22">
        <v>1.126109343850695</v>
      </c>
      <c r="F16" s="22">
        <v>1.245143083646652</v>
      </c>
      <c r="G16" s="22">
        <v>1.241571951746884</v>
      </c>
      <c r="H16" s="22">
        <v>1.153561494865804</v>
      </c>
      <c r="I16" s="22">
        <v>1.234742547216125</v>
      </c>
      <c r="J16" s="22">
        <v>1.348058987410313</v>
      </c>
      <c r="K16" s="22">
        <v>1.154625461739943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782123.5399999998</v>
      </c>
      <c r="C18" s="25">
        <f aca="true" t="shared" si="2" ref="C18:K18">SUM(C19:C27)</f>
        <v>523747.9</v>
      </c>
      <c r="D18" s="25">
        <f t="shared" si="2"/>
        <v>1666256.18</v>
      </c>
      <c r="E18" s="25">
        <f t="shared" si="2"/>
        <v>1350927.89</v>
      </c>
      <c r="F18" s="25">
        <f t="shared" si="2"/>
        <v>1439762.3800000001</v>
      </c>
      <c r="G18" s="25">
        <f t="shared" si="2"/>
        <v>865327.54</v>
      </c>
      <c r="H18" s="25">
        <f t="shared" si="2"/>
        <v>471361.29</v>
      </c>
      <c r="I18" s="25">
        <f t="shared" si="2"/>
        <v>610800.72</v>
      </c>
      <c r="J18" s="25">
        <f t="shared" si="2"/>
        <v>747184.52</v>
      </c>
      <c r="K18" s="25">
        <f t="shared" si="2"/>
        <v>933231.0499999999</v>
      </c>
      <c r="L18" s="25">
        <f>SUM(B18:K18)</f>
        <v>9390723.01</v>
      </c>
      <c r="M18"/>
    </row>
    <row r="19" spans="1:13" ht="17.25" customHeight="1">
      <c r="A19" s="26" t="s">
        <v>24</v>
      </c>
      <c r="B19" s="60">
        <f>ROUND((B13+B14)*B7,2)</f>
        <v>595207.7</v>
      </c>
      <c r="C19" s="60">
        <f aca="true" t="shared" si="3" ref="C19:K19">ROUND((C13+C14)*C7,2)</f>
        <v>416027.07</v>
      </c>
      <c r="D19" s="60">
        <f t="shared" si="3"/>
        <v>1468288.44</v>
      </c>
      <c r="E19" s="60">
        <f t="shared" si="3"/>
        <v>1164952.91</v>
      </c>
      <c r="F19" s="60">
        <f t="shared" si="3"/>
        <v>1108805.09</v>
      </c>
      <c r="G19" s="60">
        <f t="shared" si="3"/>
        <v>667656.68</v>
      </c>
      <c r="H19" s="60">
        <f t="shared" si="3"/>
        <v>389773.3</v>
      </c>
      <c r="I19" s="60">
        <f t="shared" si="3"/>
        <v>481932.14</v>
      </c>
      <c r="J19" s="60">
        <f t="shared" si="3"/>
        <v>536220.49</v>
      </c>
      <c r="K19" s="60">
        <f t="shared" si="3"/>
        <v>782814.84</v>
      </c>
      <c r="L19" s="33">
        <f>SUM(B19:K19)</f>
        <v>7611678.659999999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180885.35</v>
      </c>
      <c r="C20" s="33">
        <f t="shared" si="4"/>
        <v>93636.98</v>
      </c>
      <c r="D20" s="33">
        <f t="shared" si="4"/>
        <v>138798.43</v>
      </c>
      <c r="E20" s="33">
        <f t="shared" si="4"/>
        <v>146911.45</v>
      </c>
      <c r="F20" s="33">
        <f t="shared" si="4"/>
        <v>271815.9</v>
      </c>
      <c r="G20" s="33">
        <f t="shared" si="4"/>
        <v>161287.13</v>
      </c>
      <c r="H20" s="33">
        <f t="shared" si="4"/>
        <v>59854.17</v>
      </c>
      <c r="I20" s="33">
        <f t="shared" si="4"/>
        <v>113129.98</v>
      </c>
      <c r="J20" s="33">
        <f t="shared" si="4"/>
        <v>186636.36</v>
      </c>
      <c r="K20" s="33">
        <f t="shared" si="4"/>
        <v>121043.11</v>
      </c>
      <c r="L20" s="33">
        <f aca="true" t="shared" si="5" ref="L19:L26">SUM(B20:K20)</f>
        <v>1473998.86</v>
      </c>
      <c r="M20"/>
    </row>
    <row r="21" spans="1:13" ht="17.25" customHeight="1">
      <c r="A21" s="27" t="s">
        <v>26</v>
      </c>
      <c r="B21" s="33">
        <v>3143.64</v>
      </c>
      <c r="C21" s="33">
        <v>11522</v>
      </c>
      <c r="D21" s="33">
        <v>53083.8</v>
      </c>
      <c r="E21" s="33">
        <v>33505.83</v>
      </c>
      <c r="F21" s="33">
        <v>55222.22</v>
      </c>
      <c r="G21" s="33">
        <v>35154.17</v>
      </c>
      <c r="H21" s="33">
        <v>19258.87</v>
      </c>
      <c r="I21" s="33">
        <v>13049.15</v>
      </c>
      <c r="J21" s="33">
        <v>19658.29</v>
      </c>
      <c r="K21" s="33">
        <v>24379.69</v>
      </c>
      <c r="L21" s="33">
        <f t="shared" si="5"/>
        <v>267977.66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629.94</v>
      </c>
      <c r="C24" s="33">
        <v>422.65</v>
      </c>
      <c r="D24" s="33">
        <v>1343.33</v>
      </c>
      <c r="E24" s="33">
        <v>1090.28</v>
      </c>
      <c r="F24" s="33">
        <v>1160.27</v>
      </c>
      <c r="G24" s="33">
        <v>697.24</v>
      </c>
      <c r="H24" s="33">
        <v>379.58</v>
      </c>
      <c r="I24" s="33">
        <v>492.65</v>
      </c>
      <c r="J24" s="33">
        <v>603.02</v>
      </c>
      <c r="K24" s="33">
        <v>753.77</v>
      </c>
      <c r="L24" s="33">
        <f t="shared" si="5"/>
        <v>7572.73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337.57</v>
      </c>
      <c r="K25" s="33">
        <v>455.53</v>
      </c>
      <c r="L25" s="33">
        <f t="shared" si="5"/>
        <v>4292.33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-128408.38</v>
      </c>
      <c r="C29" s="33">
        <f t="shared" si="6"/>
        <v>-30710.489999999998</v>
      </c>
      <c r="D29" s="33">
        <f t="shared" si="6"/>
        <v>-95192.08</v>
      </c>
      <c r="E29" s="33">
        <f t="shared" si="6"/>
        <v>832178.8299999998</v>
      </c>
      <c r="F29" s="33">
        <f t="shared" si="6"/>
        <v>-56436.75</v>
      </c>
      <c r="G29" s="33">
        <f t="shared" si="6"/>
        <v>-632177.5</v>
      </c>
      <c r="H29" s="33">
        <f t="shared" si="6"/>
        <v>-32358.26</v>
      </c>
      <c r="I29" s="33">
        <f t="shared" si="6"/>
        <v>-44669.13</v>
      </c>
      <c r="J29" s="33">
        <f t="shared" si="6"/>
        <v>-35991.350000000006</v>
      </c>
      <c r="K29" s="33">
        <f t="shared" si="6"/>
        <v>-57510.270000000004</v>
      </c>
      <c r="L29" s="33">
        <f aca="true" t="shared" si="7" ref="L29:L36">SUM(B29:K29)</f>
        <v>-281275.3800000001</v>
      </c>
      <c r="M29"/>
    </row>
    <row r="30" spans="1:13" ht="18.75" customHeight="1">
      <c r="A30" s="27" t="s">
        <v>30</v>
      </c>
      <c r="B30" s="33">
        <f>B31+B32+B33+B34</f>
        <v>-25216.4</v>
      </c>
      <c r="C30" s="33">
        <f aca="true" t="shared" si="8" ref="C30:K30">C31+C32+C33+C34</f>
        <v>-28331.6</v>
      </c>
      <c r="D30" s="33">
        <f t="shared" si="8"/>
        <v>-85258.8</v>
      </c>
      <c r="E30" s="33">
        <f t="shared" si="8"/>
        <v>-59021.6</v>
      </c>
      <c r="F30" s="33">
        <f t="shared" si="8"/>
        <v>-57930.4</v>
      </c>
      <c r="G30" s="33">
        <f t="shared" si="8"/>
        <v>-43300.4</v>
      </c>
      <c r="H30" s="33">
        <f t="shared" si="8"/>
        <v>-20446.8</v>
      </c>
      <c r="I30" s="33">
        <f t="shared" si="8"/>
        <v>-41929.71</v>
      </c>
      <c r="J30" s="33">
        <f t="shared" si="8"/>
        <v>-32617.2</v>
      </c>
      <c r="K30" s="33">
        <f t="shared" si="8"/>
        <v>-53354.4</v>
      </c>
      <c r="L30" s="33">
        <f t="shared" si="7"/>
        <v>-447407.31000000006</v>
      </c>
      <c r="M30"/>
    </row>
    <row r="31" spans="1:13" s="36" customFormat="1" ht="18.75" customHeight="1">
      <c r="A31" s="34" t="s">
        <v>55</v>
      </c>
      <c r="B31" s="33">
        <f>-ROUND((B9)*$E$3,2)</f>
        <v>-25216.4</v>
      </c>
      <c r="C31" s="33">
        <f aca="true" t="shared" si="9" ref="C31:K31">-ROUND((C9)*$E$3,2)</f>
        <v>-28331.6</v>
      </c>
      <c r="D31" s="33">
        <f t="shared" si="9"/>
        <v>-85258.8</v>
      </c>
      <c r="E31" s="33">
        <f t="shared" si="9"/>
        <v>-59021.6</v>
      </c>
      <c r="F31" s="33">
        <f t="shared" si="9"/>
        <v>-57930.4</v>
      </c>
      <c r="G31" s="33">
        <f t="shared" si="9"/>
        <v>-43300.4</v>
      </c>
      <c r="H31" s="33">
        <f t="shared" si="9"/>
        <v>-20446.8</v>
      </c>
      <c r="I31" s="33">
        <f t="shared" si="9"/>
        <v>-23355.2</v>
      </c>
      <c r="J31" s="33">
        <f t="shared" si="9"/>
        <v>-32617.2</v>
      </c>
      <c r="K31" s="33">
        <f t="shared" si="9"/>
        <v>-53354.4</v>
      </c>
      <c r="L31" s="33">
        <f t="shared" si="7"/>
        <v>-428832.80000000005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-18574.51</v>
      </c>
      <c r="J34" s="17">
        <v>0</v>
      </c>
      <c r="K34" s="17">
        <v>0</v>
      </c>
      <c r="L34" s="33">
        <f t="shared" si="7"/>
        <v>-18574.51</v>
      </c>
      <c r="M34"/>
    </row>
    <row r="35" spans="1:13" s="36" customFormat="1" ht="18.75" customHeight="1">
      <c r="A35" s="27" t="s">
        <v>34</v>
      </c>
      <c r="B35" s="38">
        <f>SUM(B36:B47)</f>
        <v>-106558.45</v>
      </c>
      <c r="C35" s="38">
        <f aca="true" t="shared" si="10" ref="C35:K35">SUM(C36:C47)</f>
        <v>-2350.21</v>
      </c>
      <c r="D35" s="38">
        <f t="shared" si="10"/>
        <v>-7469.78</v>
      </c>
      <c r="E35" s="38">
        <f t="shared" si="10"/>
        <v>888234.7399999999</v>
      </c>
      <c r="F35" s="38">
        <f t="shared" si="10"/>
        <v>-6451.85</v>
      </c>
      <c r="G35" s="38">
        <f t="shared" si="10"/>
        <v>-588877.1</v>
      </c>
      <c r="H35" s="38">
        <f t="shared" si="10"/>
        <v>-11911.45</v>
      </c>
      <c r="I35" s="38">
        <f t="shared" si="10"/>
        <v>-2739.42</v>
      </c>
      <c r="J35" s="38">
        <f t="shared" si="10"/>
        <v>-3353.17</v>
      </c>
      <c r="K35" s="38">
        <f t="shared" si="10"/>
        <v>-4191.46</v>
      </c>
      <c r="L35" s="33">
        <f t="shared" si="7"/>
        <v>154331.84999999983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1890000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1890000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-3502.86</v>
      </c>
      <c r="C46" s="17">
        <v>-2350.21</v>
      </c>
      <c r="D46" s="17">
        <v>-7469.78</v>
      </c>
      <c r="E46" s="17">
        <v>-6062.65</v>
      </c>
      <c r="F46" s="17">
        <v>-6451.85</v>
      </c>
      <c r="G46" s="17">
        <v>-3877.1</v>
      </c>
      <c r="H46" s="17">
        <v>-2110.7</v>
      </c>
      <c r="I46" s="17">
        <v>-2739.42</v>
      </c>
      <c r="J46" s="17">
        <v>-3353.17</v>
      </c>
      <c r="K46" s="17">
        <v>-4191.46</v>
      </c>
      <c r="L46" s="30">
        <f t="shared" si="11"/>
        <v>-42109.2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3366.47</v>
      </c>
      <c r="C48" s="17">
        <v>-28.68</v>
      </c>
      <c r="D48" s="17">
        <v>-2463.5</v>
      </c>
      <c r="E48" s="17">
        <v>2965.69</v>
      </c>
      <c r="F48" s="17">
        <v>7945.5</v>
      </c>
      <c r="G48" s="17">
        <v>0</v>
      </c>
      <c r="H48" s="17">
        <v>-0.01</v>
      </c>
      <c r="I48" s="17">
        <v>0</v>
      </c>
      <c r="J48" s="17">
        <v>-20.98</v>
      </c>
      <c r="K48" s="17">
        <v>35.59</v>
      </c>
      <c r="L48" s="30">
        <f t="shared" si="11"/>
        <v>11800.08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653715.1599999998</v>
      </c>
      <c r="C50" s="41">
        <f>IF(C18+C29+C42+C51&lt;0,0,C18+C29+C51)</f>
        <v>493037.41000000003</v>
      </c>
      <c r="D50" s="41">
        <f>IF(D18+D29+D42+D51&lt;0,0,D18+D29+D51)</f>
        <v>1571064.0999999999</v>
      </c>
      <c r="E50" s="41">
        <f>IF(E18+E29+E42+E51&lt;0,0,E18+E29+E51)</f>
        <v>2183106.7199999997</v>
      </c>
      <c r="F50" s="41">
        <f>IF(F18+F29+F42+F51&lt;0,0,F18+F29+F51)</f>
        <v>1383325.6300000001</v>
      </c>
      <c r="G50" s="41">
        <f>IF(G18+G29+G42+G51&lt;0,0,G18+G29+G51)</f>
        <v>233150.04000000004</v>
      </c>
      <c r="H50" s="41">
        <f>IF(H18+H29+H42+H51&lt;0,0,H18+H29+H51)</f>
        <v>439003.02999999997</v>
      </c>
      <c r="I50" s="41">
        <f>IF(I18+I29+I42+I51&lt;0,0,I18+I29+I51)</f>
        <v>566131.59</v>
      </c>
      <c r="J50" s="41">
        <f>IF(J18+J29+J42+J51&lt;0,0,J18+J29+J51)</f>
        <v>711193.17</v>
      </c>
      <c r="K50" s="41">
        <f>IF(K18+K29+K42+K51&lt;0,0,K18+K29+K51)</f>
        <v>875720.7799999999</v>
      </c>
      <c r="L50" s="42">
        <f>SUM(B50:K50)</f>
        <v>9109447.629999999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653715.16</v>
      </c>
      <c r="C56" s="41">
        <f aca="true" t="shared" si="12" ref="C56:J56">SUM(C57:C68)</f>
        <v>493037.39999999997</v>
      </c>
      <c r="D56" s="41">
        <f t="shared" si="12"/>
        <v>1571064.1</v>
      </c>
      <c r="E56" s="41">
        <f t="shared" si="12"/>
        <v>2183106.72</v>
      </c>
      <c r="F56" s="41">
        <f t="shared" si="12"/>
        <v>1383325.63</v>
      </c>
      <c r="G56" s="41">
        <f t="shared" si="12"/>
        <v>233150.04</v>
      </c>
      <c r="H56" s="41">
        <f t="shared" si="12"/>
        <v>439003.02</v>
      </c>
      <c r="I56" s="41">
        <f>SUM(I57:I71)</f>
        <v>566131.59</v>
      </c>
      <c r="J56" s="41">
        <f t="shared" si="12"/>
        <v>711193.17</v>
      </c>
      <c r="K56" s="41">
        <f>SUM(K57:K70)</f>
        <v>875720.77</v>
      </c>
      <c r="L56" s="46">
        <f>SUM(B56:K56)</f>
        <v>9109447.6</v>
      </c>
      <c r="M56" s="40"/>
    </row>
    <row r="57" spans="1:13" ht="18.75" customHeight="1">
      <c r="A57" s="47" t="s">
        <v>48</v>
      </c>
      <c r="B57" s="48">
        <v>653715.16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653715.16</v>
      </c>
      <c r="M57" s="40"/>
    </row>
    <row r="58" spans="1:12" ht="18.75" customHeight="1">
      <c r="A58" s="47" t="s">
        <v>58</v>
      </c>
      <c r="B58" s="17">
        <v>0</v>
      </c>
      <c r="C58" s="48">
        <v>430717.47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430717.47</v>
      </c>
    </row>
    <row r="59" spans="1:12" ht="18.75" customHeight="1">
      <c r="A59" s="47" t="s">
        <v>59</v>
      </c>
      <c r="B59" s="17">
        <v>0</v>
      </c>
      <c r="C59" s="48">
        <v>62319.93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62319.93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1571064.1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1571064.1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2183106.72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2183106.72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1383325.63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1383325.63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233150.04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233150.04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439003.02</v>
      </c>
      <c r="I64" s="17">
        <v>0</v>
      </c>
      <c r="J64" s="17">
        <v>0</v>
      </c>
      <c r="K64" s="17">
        <v>0</v>
      </c>
      <c r="L64" s="46">
        <f t="shared" si="13"/>
        <v>439003.02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711193.17</v>
      </c>
      <c r="K66" s="17">
        <v>0</v>
      </c>
      <c r="L66" s="46">
        <f t="shared" si="13"/>
        <v>711193.17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505130.80000000005</v>
      </c>
      <c r="L67" s="46">
        <f t="shared" si="13"/>
        <v>505130.80000000005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370589.97</v>
      </c>
      <c r="L68" s="46">
        <f t="shared" si="13"/>
        <v>370589.97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566131.59</v>
      </c>
      <c r="J71" s="52">
        <v>0</v>
      </c>
      <c r="K71" s="52">
        <v>0</v>
      </c>
      <c r="L71" s="51">
        <f>SUM(B71:K71)</f>
        <v>566131.59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2022-06-27T21:05:46Z</dcterms:modified>
  <cp:category/>
  <cp:version/>
  <cp:contentType/>
  <cp:contentStatus/>
</cp:coreProperties>
</file>