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<sst xmlns="http://schemas.openxmlformats.org/spreadsheetml/2006/main" count="81" uniqueCount="80">
  <si>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</si>
  <si>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</si>
  <si>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</si>
  <si>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</si>
  <si>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</si>
  <si>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</si>
  <si>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</si>
  <si>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</si>
  <si>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</si>
  <si>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</si>
  <si>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</si>
  <si>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</si>
  <si>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</si>
  <si>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</si>
  <si>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</si>
  <si>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</si>
  <si>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</si>
  <si>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</si>
  <si>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</si>
  <si>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</si>
  <si>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</si>
  <si>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</si>
  <si>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</si>
  <si>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</si>
  <si>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</si>
  <si>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</si>
  <si>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</si>
  <si>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</si>
  <si>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</si>
  <si>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</si>
  <si>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</si>
  <si>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</si>
  <si>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</si>
  <si>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</si>
  <si>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</si>
  <si>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</si>
  <si>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</si>
  <si>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</si>
  <si>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</si>
  <si>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</si>
  <si>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</si>
  <si>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</si>
  <si>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</si>
  <si>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</si>
  <si>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</si>
  <si>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</si>
  <si>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</si>
  <si>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</si>
  <si>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</si>
  <si>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</si>
  <si>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</si>
  <si>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</si>
  <si>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</si>
  <si>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</si>
  <si>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</si>
  <si>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</si>
  <si>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</si>
  <si>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</si>
  <si>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</si>
  <si>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</si>
  <si>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</si>
  <si>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</si>
  <si>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</si>
  <si>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</si>
  <si>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</si>
  <si>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</si>
  <si>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</si>
  <si>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</si>
  <si>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</si>
  <si>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</si>
  <si>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</si>
  <si>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</si>
  <si>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</si>
  <si>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</si>
  <si>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20/06/22 - VENCIMENTO 27/06/22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</si>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</sst>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84772</v>
      </c>
      <c r="C7" s="10">
        <f>C8+C11</f>
        <v>102246</v>
      </c>
      <c r="D7" s="10">
        <f aca="true" t="shared" si="0" ref="D7:K7">D8+D11</f>
        <v>305908</v>
      </c>
      <c r="E7" s="10">
        <f t="shared" si="0"/>
        <v>237254</v>
      </c>
      <c r="F7" s="10">
        <f t="shared" si="0"/>
        <v>259036</v>
      </c>
      <c r="G7" s="10">
        <f t="shared" si="0"/>
        <v>139520</v>
      </c>
      <c r="H7" s="10">
        <f t="shared" si="0"/>
        <v>74382</v>
      </c>
      <c r="I7" s="10">
        <f t="shared" si="0"/>
        <v>111810</v>
      </c>
      <c r="J7" s="10">
        <f t="shared" si="0"/>
        <v>113303</v>
      </c>
      <c r="K7" s="10">
        <f t="shared" si="0"/>
        <v>205172</v>
      </c>
      <c r="L7" s="10">
        <f>SUM(B7:K7)</f>
        <v>1633403</v>
      </c>
      <c r="M7" s="11"/>
    </row>
    <row r="8" spans="1:13" ht="17.25" customHeight="1">
      <c r="A8" s="12" t="s">
        <v>18</v>
      </c>
      <c r="B8" s="13">
        <f>B9+B10</f>
        <v>5996</v>
      </c>
      <c r="C8" s="13">
        <f aca="true" t="shared" si="1" ref="C8:K8">C9+C10</f>
        <v>6635</v>
      </c>
      <c r="D8" s="13">
        <f t="shared" si="1"/>
        <v>20105</v>
      </c>
      <c r="E8" s="13">
        <f t="shared" si="1"/>
        <v>13389</v>
      </c>
      <c r="F8" s="13">
        <f t="shared" si="1"/>
        <v>13906</v>
      </c>
      <c r="G8" s="13">
        <f t="shared" si="1"/>
        <v>9693</v>
      </c>
      <c r="H8" s="13">
        <f t="shared" si="1"/>
        <v>4648</v>
      </c>
      <c r="I8" s="13">
        <f t="shared" si="1"/>
        <v>5521</v>
      </c>
      <c r="J8" s="13">
        <f t="shared" si="1"/>
        <v>6998</v>
      </c>
      <c r="K8" s="13">
        <f t="shared" si="1"/>
        <v>12394</v>
      </c>
      <c r="L8" s="13">
        <f>SUM(B8:K8)</f>
        <v>99285</v>
      </c>
      <c r="M8"/>
    </row>
    <row r="9" spans="1:13" ht="17.25" customHeight="1">
      <c r="A9" s="14" t="s">
        <v>19</v>
      </c>
      <c r="B9" s="15">
        <v>5996</v>
      </c>
      <c r="C9" s="15">
        <v>6635</v>
      </c>
      <c r="D9" s="15">
        <v>20105</v>
      </c>
      <c r="E9" s="15">
        <v>13389</v>
      </c>
      <c r="F9" s="15">
        <v>13906</v>
      </c>
      <c r="G9" s="15">
        <v>9693</v>
      </c>
      <c r="H9" s="15">
        <v>4615</v>
      </c>
      <c r="I9" s="15">
        <v>5521</v>
      </c>
      <c r="J9" s="15">
        <v>6998</v>
      </c>
      <c r="K9" s="15">
        <v>12394</v>
      </c>
      <c r="L9" s="13">
        <f>SUM(B9:K9)</f>
        <v>99252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33</v>
      </c>
      <c r="I10" s="15">
        <v>0</v>
      </c>
      <c r="J10" s="15">
        <v>0</v>
      </c>
      <c r="K10" s="15">
        <v>0</v>
      </c>
      <c r="L10" s="13">
        <f>SUM(B10:K10)</f>
        <v>33</v>
      </c>
      <c r="M10"/>
    </row>
    <row r="11" spans="1:13" ht="17.25" customHeight="1">
      <c r="A11" s="12" t="s">
        <v>21</v>
      </c>
      <c r="B11" s="15">
        <v>78776</v>
      </c>
      <c r="C11" s="15">
        <v>95611</v>
      </c>
      <c r="D11" s="15">
        <v>285803</v>
      </c>
      <c r="E11" s="15">
        <v>223865</v>
      </c>
      <c r="F11" s="15">
        <v>245130</v>
      </c>
      <c r="G11" s="15">
        <v>129827</v>
      </c>
      <c r="H11" s="15">
        <v>69734</v>
      </c>
      <c r="I11" s="15">
        <v>106289</v>
      </c>
      <c r="J11" s="15">
        <v>106305</v>
      </c>
      <c r="K11" s="15">
        <v>192778</v>
      </c>
      <c r="L11" s="13">
        <f>SUM(B11:K11)</f>
        <v>1534118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1.325469358619093</v>
      </c>
      <c r="C16" s="22">
        <v>1.27297366473823</v>
      </c>
      <c r="D16" s="22">
        <v>1.122915044563178</v>
      </c>
      <c r="E16" s="22">
        <v>1.164600828765275</v>
      </c>
      <c r="F16" s="22">
        <v>1.280311589878461</v>
      </c>
      <c r="G16" s="22">
        <v>1.296341496802529</v>
      </c>
      <c r="H16" s="22">
        <v>1.199330485657251</v>
      </c>
      <c r="I16" s="22">
        <v>1.272762119418042</v>
      </c>
      <c r="J16" s="22">
        <v>1.415648594984998</v>
      </c>
      <c r="K16" s="22">
        <v>1.199856404549946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781515.9299999999</v>
      </c>
      <c r="C18" s="25">
        <f aca="true" t="shared" si="2" ref="C18:K18">SUM(C19:C27)</f>
        <v>521033.7800000001</v>
      </c>
      <c r="D18" s="25">
        <f t="shared" si="2"/>
        <v>1651141.4399999997</v>
      </c>
      <c r="E18" s="25">
        <f t="shared" si="2"/>
        <v>1336069.0899999999</v>
      </c>
      <c r="F18" s="25">
        <f t="shared" si="2"/>
        <v>1435129.8599999996</v>
      </c>
      <c r="G18" s="25">
        <f t="shared" si="2"/>
        <v>861467.77</v>
      </c>
      <c r="H18" s="25">
        <f t="shared" si="2"/>
        <v>470049.58999999997</v>
      </c>
      <c r="I18" s="25">
        <f t="shared" si="2"/>
        <v>608646.13</v>
      </c>
      <c r="J18" s="25">
        <f t="shared" si="2"/>
        <v>743691.5599999999</v>
      </c>
      <c r="K18" s="25">
        <f t="shared" si="2"/>
        <v>930904.66</v>
      </c>
      <c r="L18" s="25">
        <f>SUM(B18:K18)</f>
        <v>9339649.809999999</v>
      </c>
      <c r="M18"/>
    </row>
    <row r="19" spans="1:13" ht="17.25" customHeight="1">
      <c r="A19" s="26" t="s">
        <v>24</v>
      </c>
      <c r="B19" s="60">
        <f>ROUND((B13+B14)*B7,2)</f>
        <v>584723.35</v>
      </c>
      <c r="C19" s="60">
        <f aca="true" t="shared" si="3" ref="C19:K19">ROUND((C13+C14)*C7,2)</f>
        <v>398186.82</v>
      </c>
      <c r="D19" s="60">
        <f t="shared" si="3"/>
        <v>1417914.17</v>
      </c>
      <c r="E19" s="60">
        <f t="shared" si="3"/>
        <v>1113931.26</v>
      </c>
      <c r="F19" s="60">
        <f t="shared" si="3"/>
        <v>1074584.94</v>
      </c>
      <c r="G19" s="60">
        <f t="shared" si="3"/>
        <v>636406.53</v>
      </c>
      <c r="H19" s="60">
        <f t="shared" si="3"/>
        <v>373739.8</v>
      </c>
      <c r="I19" s="60">
        <f t="shared" si="3"/>
        <v>465789.28</v>
      </c>
      <c r="J19" s="60">
        <f t="shared" si="3"/>
        <v>508345.24</v>
      </c>
      <c r="K19" s="60">
        <f t="shared" si="3"/>
        <v>751709.17</v>
      </c>
      <c r="L19" s="33">
        <f>SUM(B19:K19)</f>
        <v>7325330.56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190309.53</v>
      </c>
      <c r="C20" s="33">
        <f t="shared" si="4"/>
        <v>108694.52</v>
      </c>
      <c r="D20" s="33">
        <f t="shared" si="4"/>
        <v>174282.98</v>
      </c>
      <c r="E20" s="33">
        <f t="shared" si="4"/>
        <v>183354.01</v>
      </c>
      <c r="F20" s="33">
        <f t="shared" si="4"/>
        <v>301218.61</v>
      </c>
      <c r="G20" s="33">
        <f t="shared" si="4"/>
        <v>188593.66</v>
      </c>
      <c r="H20" s="33">
        <f t="shared" si="4"/>
        <v>74497.74</v>
      </c>
      <c r="I20" s="33">
        <f t="shared" si="4"/>
        <v>127049.67</v>
      </c>
      <c r="J20" s="33">
        <f t="shared" si="4"/>
        <v>211292.98</v>
      </c>
      <c r="K20" s="33">
        <f t="shared" si="4"/>
        <v>150233.89</v>
      </c>
      <c r="L20" s="33">
        <f aca="true" t="shared" si="5" ref="L19:L26">SUM(B20:K20)</f>
        <v>1709527.5899999999</v>
      </c>
      <c r="M20"/>
    </row>
    <row r="21" spans="1:13" ht="17.25" customHeight="1">
      <c r="A21" s="27" t="s">
        <v>26</v>
      </c>
      <c r="B21" s="33">
        <v>3593.51</v>
      </c>
      <c r="C21" s="33">
        <v>11590.59</v>
      </c>
      <c r="D21" s="33">
        <v>52864.16</v>
      </c>
      <c r="E21" s="33">
        <v>33231.5</v>
      </c>
      <c r="F21" s="33">
        <v>55404.44</v>
      </c>
      <c r="G21" s="33">
        <v>35235.33</v>
      </c>
      <c r="H21" s="33">
        <v>19334.41</v>
      </c>
      <c r="I21" s="33">
        <v>13117.73</v>
      </c>
      <c r="J21" s="33">
        <v>19383.96</v>
      </c>
      <c r="K21" s="33">
        <v>23968.19</v>
      </c>
      <c r="L21" s="33">
        <f t="shared" si="5"/>
        <v>267723.82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632.63</v>
      </c>
      <c r="C24" s="33">
        <v>422.65</v>
      </c>
      <c r="D24" s="33">
        <v>1337.95</v>
      </c>
      <c r="E24" s="33">
        <v>1084.9</v>
      </c>
      <c r="F24" s="33">
        <v>1162.97</v>
      </c>
      <c r="G24" s="33">
        <v>699.93</v>
      </c>
      <c r="H24" s="33">
        <v>382.27</v>
      </c>
      <c r="I24" s="33">
        <v>492.65</v>
      </c>
      <c r="J24" s="33">
        <v>603.02</v>
      </c>
      <c r="K24" s="33">
        <v>753.77</v>
      </c>
      <c r="L24" s="33">
        <f t="shared" si="5"/>
        <v>7572.740000000002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337.57</v>
      </c>
      <c r="K25" s="33">
        <v>455.53</v>
      </c>
      <c r="L25" s="33">
        <f t="shared" si="5"/>
        <v>4292.33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-132955.82</v>
      </c>
      <c r="C29" s="33">
        <f t="shared" si="6"/>
        <v>-31544.21</v>
      </c>
      <c r="D29" s="33">
        <f t="shared" si="6"/>
        <v>-95901.84</v>
      </c>
      <c r="E29" s="33">
        <f t="shared" si="6"/>
        <v>-70646.91999999998</v>
      </c>
      <c r="F29" s="33">
        <f t="shared" si="6"/>
        <v>-67653.22</v>
      </c>
      <c r="G29" s="33">
        <f t="shared" si="6"/>
        <v>-46541.27</v>
      </c>
      <c r="H29" s="33">
        <f t="shared" si="6"/>
        <v>-32232.42</v>
      </c>
      <c r="I29" s="33">
        <f t="shared" si="6"/>
        <v>-35406.76</v>
      </c>
      <c r="J29" s="33">
        <f t="shared" si="6"/>
        <v>-34144.37</v>
      </c>
      <c r="K29" s="33">
        <f t="shared" si="6"/>
        <v>-58725.06</v>
      </c>
      <c r="L29" s="33">
        <f aca="true" t="shared" si="7" ref="L29:L36">SUM(B29:K29)</f>
        <v>-605751.8900000001</v>
      </c>
      <c r="M29"/>
    </row>
    <row r="30" spans="1:13" ht="18.75" customHeight="1">
      <c r="A30" s="27" t="s">
        <v>30</v>
      </c>
      <c r="B30" s="33">
        <f>B31+B32+B33+B34</f>
        <v>-26382.4</v>
      </c>
      <c r="C30" s="33">
        <f aca="true" t="shared" si="8" ref="C30:K30">C31+C32+C33+C34</f>
        <v>-29194</v>
      </c>
      <c r="D30" s="33">
        <f t="shared" si="8"/>
        <v>-88462</v>
      </c>
      <c r="E30" s="33">
        <f t="shared" si="8"/>
        <v>-58911.6</v>
      </c>
      <c r="F30" s="33">
        <f t="shared" si="8"/>
        <v>-61186.4</v>
      </c>
      <c r="G30" s="33">
        <f t="shared" si="8"/>
        <v>-42649.2</v>
      </c>
      <c r="H30" s="33">
        <f t="shared" si="8"/>
        <v>-20306</v>
      </c>
      <c r="I30" s="33">
        <f t="shared" si="8"/>
        <v>-32667.340000000004</v>
      </c>
      <c r="J30" s="33">
        <f t="shared" si="8"/>
        <v>-30791.2</v>
      </c>
      <c r="K30" s="33">
        <f t="shared" si="8"/>
        <v>-54533.6</v>
      </c>
      <c r="L30" s="33">
        <f t="shared" si="7"/>
        <v>-445083.74000000005</v>
      </c>
      <c r="M30"/>
    </row>
    <row r="31" spans="1:13" s="36" customFormat="1" ht="18.75" customHeight="1">
      <c r="A31" s="34" t="s">
        <v>55</v>
      </c>
      <c r="B31" s="33">
        <f>-ROUND((B9)*$E$3,2)</f>
        <v>-26382.4</v>
      </c>
      <c r="C31" s="33">
        <f aca="true" t="shared" si="9" ref="C31:K31">-ROUND((C9)*$E$3,2)</f>
        <v>-29194</v>
      </c>
      <c r="D31" s="33">
        <f t="shared" si="9"/>
        <v>-88462</v>
      </c>
      <c r="E31" s="33">
        <f t="shared" si="9"/>
        <v>-58911.6</v>
      </c>
      <c r="F31" s="33">
        <f t="shared" si="9"/>
        <v>-61186.4</v>
      </c>
      <c r="G31" s="33">
        <f t="shared" si="9"/>
        <v>-42649.2</v>
      </c>
      <c r="H31" s="33">
        <f t="shared" si="9"/>
        <v>-20306</v>
      </c>
      <c r="I31" s="33">
        <f t="shared" si="9"/>
        <v>-24292.4</v>
      </c>
      <c r="J31" s="33">
        <f t="shared" si="9"/>
        <v>-30791.2</v>
      </c>
      <c r="K31" s="33">
        <f t="shared" si="9"/>
        <v>-54533.6</v>
      </c>
      <c r="L31" s="33">
        <f t="shared" si="7"/>
        <v>-436708.80000000005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-8374.94</v>
      </c>
      <c r="J34" s="17">
        <v>0</v>
      </c>
      <c r="K34" s="17">
        <v>0</v>
      </c>
      <c r="L34" s="33">
        <f t="shared" si="7"/>
        <v>-8374.94</v>
      </c>
      <c r="M34"/>
    </row>
    <row r="35" spans="1:13" s="36" customFormat="1" ht="18.75" customHeight="1">
      <c r="A35" s="27" t="s">
        <v>34</v>
      </c>
      <c r="B35" s="38">
        <f>SUM(B36:B47)</f>
        <v>-106573.42</v>
      </c>
      <c r="C35" s="38">
        <f aca="true" t="shared" si="10" ref="C35:K35">SUM(C36:C47)</f>
        <v>-2350.21</v>
      </c>
      <c r="D35" s="38">
        <f t="shared" si="10"/>
        <v>-7439.84</v>
      </c>
      <c r="E35" s="38">
        <f t="shared" si="10"/>
        <v>-11735.319999999985</v>
      </c>
      <c r="F35" s="38">
        <f t="shared" si="10"/>
        <v>-6466.82</v>
      </c>
      <c r="G35" s="38">
        <f t="shared" si="10"/>
        <v>-3892.07</v>
      </c>
      <c r="H35" s="38">
        <f t="shared" si="10"/>
        <v>-11926.42</v>
      </c>
      <c r="I35" s="38">
        <f t="shared" si="10"/>
        <v>-2739.42</v>
      </c>
      <c r="J35" s="38">
        <f t="shared" si="10"/>
        <v>-3353.17</v>
      </c>
      <c r="K35" s="38">
        <f t="shared" si="10"/>
        <v>-4191.46</v>
      </c>
      <c r="L35" s="33">
        <f t="shared" si="7"/>
        <v>-160668.15000000002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73</v>
      </c>
      <c r="B46" s="17">
        <v>-3517.83</v>
      </c>
      <c r="C46" s="17">
        <v>-2350.21</v>
      </c>
      <c r="D46" s="17">
        <v>-7439.84</v>
      </c>
      <c r="E46" s="17">
        <v>-6032.71</v>
      </c>
      <c r="F46" s="17">
        <v>-6466.82</v>
      </c>
      <c r="G46" s="17">
        <v>-3892.07</v>
      </c>
      <c r="H46" s="17">
        <v>-2125.67</v>
      </c>
      <c r="I46" s="17">
        <v>-2739.42</v>
      </c>
      <c r="J46" s="17">
        <v>-3353.17</v>
      </c>
      <c r="K46" s="17">
        <v>-4191.46</v>
      </c>
      <c r="L46" s="30">
        <f t="shared" si="11"/>
        <v>-42109.2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648560.1099999999</v>
      </c>
      <c r="C50" s="41">
        <f>IF(C18+C29+C42+C51&lt;0,0,C18+C29+C51)</f>
        <v>489489.57000000007</v>
      </c>
      <c r="D50" s="41">
        <f>IF(D18+D29+D42+D51&lt;0,0,D18+D29+D51)</f>
        <v>1555239.5999999996</v>
      </c>
      <c r="E50" s="41">
        <f>IF(E18+E29+E42+E51&lt;0,0,E18+E29+E51)</f>
        <v>1265422.17</v>
      </c>
      <c r="F50" s="41">
        <f>IF(F18+F29+F42+F51&lt;0,0,F18+F29+F51)</f>
        <v>1367476.6399999997</v>
      </c>
      <c r="G50" s="41">
        <f>IF(G18+G29+G42+G51&lt;0,0,G18+G29+G51)</f>
        <v>814926.5</v>
      </c>
      <c r="H50" s="41">
        <f>IF(H18+H29+H42+H51&lt;0,0,H18+H29+H51)</f>
        <v>437817.17</v>
      </c>
      <c r="I50" s="41">
        <f>IF(I18+I29+I42+I51&lt;0,0,I18+I29+I51)</f>
        <v>573239.37</v>
      </c>
      <c r="J50" s="41">
        <f>IF(J18+J29+J42+J51&lt;0,0,J18+J29+J51)</f>
        <v>709547.19</v>
      </c>
      <c r="K50" s="41">
        <f>IF(K18+K29+K42+K51&lt;0,0,K18+K29+K51)</f>
        <v>872179.6000000001</v>
      </c>
      <c r="L50" s="42">
        <f>SUM(B50:K50)</f>
        <v>8733897.919999998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648560.11</v>
      </c>
      <c r="C56" s="41">
        <f aca="true" t="shared" si="12" ref="C56:J56">SUM(C57:C68)</f>
        <v>489489.56</v>
      </c>
      <c r="D56" s="41">
        <f t="shared" si="12"/>
        <v>1555239.6</v>
      </c>
      <c r="E56" s="41">
        <f t="shared" si="12"/>
        <v>1265422.16</v>
      </c>
      <c r="F56" s="41">
        <f t="shared" si="12"/>
        <v>1367476.65</v>
      </c>
      <c r="G56" s="41">
        <f t="shared" si="12"/>
        <v>814926.5</v>
      </c>
      <c r="H56" s="41">
        <f t="shared" si="12"/>
        <v>437817.17</v>
      </c>
      <c r="I56" s="41">
        <f>SUM(I57:I71)</f>
        <v>573239.37</v>
      </c>
      <c r="J56" s="41">
        <f t="shared" si="12"/>
        <v>709547.19</v>
      </c>
      <c r="K56" s="41">
        <f>SUM(K57:K70)</f>
        <v>872179.6</v>
      </c>
      <c r="L56" s="46">
        <f>SUM(B56:K56)</f>
        <v>8733897.91</v>
      </c>
      <c r="M56" s="40"/>
    </row>
    <row r="57" spans="1:13" ht="18.75" customHeight="1">
      <c r="A57" s="47" t="s">
        <v>48</v>
      </c>
      <c r="B57" s="48">
        <v>648560.11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648560.11</v>
      </c>
      <c r="M57" s="40"/>
    </row>
    <row r="58" spans="1:12" ht="18.75" customHeight="1">
      <c r="A58" s="47" t="s">
        <v>58</v>
      </c>
      <c r="B58" s="17">
        <v>0</v>
      </c>
      <c r="C58" s="48">
        <v>427862.82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427862.82</v>
      </c>
    </row>
    <row r="59" spans="1:12" ht="18.75" customHeight="1">
      <c r="A59" s="47" t="s">
        <v>59</v>
      </c>
      <c r="B59" s="17">
        <v>0</v>
      </c>
      <c r="C59" s="48">
        <v>61626.74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61626.74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1555239.6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1555239.6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1265422.16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1265422.16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1367476.65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1367476.65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814926.5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814926.5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437817.17</v>
      </c>
      <c r="I64" s="17">
        <v>0</v>
      </c>
      <c r="J64" s="17">
        <v>0</v>
      </c>
      <c r="K64" s="17">
        <v>0</v>
      </c>
      <c r="L64" s="46">
        <f t="shared" si="13"/>
        <v>437817.17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709547.19</v>
      </c>
      <c r="K66" s="17">
        <v>0</v>
      </c>
      <c r="L66" s="46">
        <f t="shared" si="13"/>
        <v>709547.19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502985.98</v>
      </c>
      <c r="L67" s="46">
        <f t="shared" si="13"/>
        <v>502985.98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369193.62</v>
      </c>
      <c r="L68" s="46">
        <f t="shared" si="13"/>
        <v>369193.62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573239.37</v>
      </c>
      <c r="J71" s="52">
        <v>0</v>
      </c>
      <c r="K71" s="52">
        <v>0</v>
      </c>
      <c r="L71" s="51">
        <f>SUM(B71:K71)</f>
        <v>573239.37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2022-06-25T18:59:15Z</dcterms:modified>
  <cp:category/>
  <cp:version/>
  <cp:contentType/>
  <cp:contentStatus/>
</cp:coreProperties>
</file>