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<sst xmlns="http://schemas.openxmlformats.org/spreadsheetml/2006/main" count="81" uniqueCount="80">
  <si>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</si>
  <si>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</si>
  <si>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</si>
  <si>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</si>
  <si>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</si>
  <si>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</si>
  <si>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</si>
  <si>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</si>
  <si>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</si>
  <si>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</si>
  <si>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</si>
  <si>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</si>
  <si>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</si>
  <si>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</si>
  <si>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</si>
  <si>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</si>
  <si>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</si>
  <si>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</si>
  <si>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</si>
  <si>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</si>
  <si>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</si>
  <si>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</si>
  <si>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</si>
  <si>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</si>
  <si>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</si>
  <si>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</si>
  <si>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</si>
  <si>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</si>
  <si>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</si>
  <si>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</si>
  <si>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</si>
  <si>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</si>
  <si>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</si>
  <si>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</si>
  <si>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</si>
  <si>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</si>
  <si>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</si>
  <si>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</si>
  <si>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</si>
  <si>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</si>
  <si>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</si>
  <si>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</si>
  <si>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</si>
  <si>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</si>
  <si>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</si>
  <si>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</si>
  <si>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</si>
  <si>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</si>
  <si>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</si>
  <si>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</si>
  <si>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</si>
  <si>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</si>
  <si>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</si>
  <si>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</si>
  <si>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</si>
  <si>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</si>
  <si>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</si>
  <si>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</si>
  <si>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</si>
  <si>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</si>
  <si>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</si>
  <si>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</si>
  <si>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</si>
  <si>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</si>
  <si>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</si>
  <si>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</si>
  <si>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</si>
  <si>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</si>
  <si>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</si>
  <si>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</si>
  <si>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</si>
  <si>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</si>
  <si>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</si>
  <si>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</si>
  <si>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17/06/22 - VENCIMENTO 24/06/22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</si>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</sst>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69629</v>
      </c>
      <c r="C7" s="10">
        <f>C8+C11</f>
        <v>84211</v>
      </c>
      <c r="D7" s="10">
        <f aca="true" t="shared" si="0" ref="D7:K7">D8+D11</f>
        <v>252111</v>
      </c>
      <c r="E7" s="10">
        <f t="shared" si="0"/>
        <v>200070</v>
      </c>
      <c r="F7" s="10">
        <f t="shared" si="0"/>
        <v>216644</v>
      </c>
      <c r="G7" s="10">
        <f t="shared" si="0"/>
        <v>111293</v>
      </c>
      <c r="H7" s="10">
        <f t="shared" si="0"/>
        <v>60422</v>
      </c>
      <c r="I7" s="10">
        <f t="shared" si="0"/>
        <v>98380</v>
      </c>
      <c r="J7" s="10">
        <f t="shared" si="0"/>
        <v>85302</v>
      </c>
      <c r="K7" s="10">
        <f t="shared" si="0"/>
        <v>172861</v>
      </c>
      <c r="L7" s="10">
        <f>SUM(B7:K7)</f>
        <v>1350923</v>
      </c>
      <c r="M7" s="11"/>
    </row>
    <row r="8" spans="1:13" ht="17.25" customHeight="1">
      <c r="A8" s="12" t="s">
        <v>18</v>
      </c>
      <c r="B8" s="13">
        <f>B9+B10</f>
        <v>5062</v>
      </c>
      <c r="C8" s="13">
        <f aca="true" t="shared" si="1" ref="C8:K8">C9+C10</f>
        <v>5774</v>
      </c>
      <c r="D8" s="13">
        <f t="shared" si="1"/>
        <v>17478</v>
      </c>
      <c r="E8" s="13">
        <f t="shared" si="1"/>
        <v>12443</v>
      </c>
      <c r="F8" s="13">
        <f t="shared" si="1"/>
        <v>12583</v>
      </c>
      <c r="G8" s="13">
        <f t="shared" si="1"/>
        <v>8417</v>
      </c>
      <c r="H8" s="13">
        <f t="shared" si="1"/>
        <v>3943</v>
      </c>
      <c r="I8" s="13">
        <f t="shared" si="1"/>
        <v>4838</v>
      </c>
      <c r="J8" s="13">
        <f t="shared" si="1"/>
        <v>5374</v>
      </c>
      <c r="K8" s="13">
        <f t="shared" si="1"/>
        <v>10527</v>
      </c>
      <c r="L8" s="13">
        <f>SUM(B8:K8)</f>
        <v>86439</v>
      </c>
      <c r="M8"/>
    </row>
    <row r="9" spans="1:13" ht="17.25" customHeight="1">
      <c r="A9" s="14" t="s">
        <v>19</v>
      </c>
      <c r="B9" s="15">
        <v>5060</v>
      </c>
      <c r="C9" s="15">
        <v>5774</v>
      </c>
      <c r="D9" s="15">
        <v>17478</v>
      </c>
      <c r="E9" s="15">
        <v>12443</v>
      </c>
      <c r="F9" s="15">
        <v>12583</v>
      </c>
      <c r="G9" s="15">
        <v>8417</v>
      </c>
      <c r="H9" s="15">
        <v>3909</v>
      </c>
      <c r="I9" s="15">
        <v>4838</v>
      </c>
      <c r="J9" s="15">
        <v>5374</v>
      </c>
      <c r="K9" s="15">
        <v>10527</v>
      </c>
      <c r="L9" s="13">
        <f>SUM(B9:K9)</f>
        <v>86403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34</v>
      </c>
      <c r="I10" s="15">
        <v>0</v>
      </c>
      <c r="J10" s="15">
        <v>0</v>
      </c>
      <c r="K10" s="15">
        <v>0</v>
      </c>
      <c r="L10" s="13">
        <f>SUM(B10:K10)</f>
        <v>36</v>
      </c>
      <c r="M10"/>
    </row>
    <row r="11" spans="1:13" ht="17.25" customHeight="1">
      <c r="A11" s="12" t="s">
        <v>21</v>
      </c>
      <c r="B11" s="15">
        <v>64567</v>
      </c>
      <c r="C11" s="15">
        <v>78437</v>
      </c>
      <c r="D11" s="15">
        <v>234633</v>
      </c>
      <c r="E11" s="15">
        <v>187627</v>
      </c>
      <c r="F11" s="15">
        <v>204061</v>
      </c>
      <c r="G11" s="15">
        <v>102876</v>
      </c>
      <c r="H11" s="15">
        <v>56479</v>
      </c>
      <c r="I11" s="15">
        <v>93542</v>
      </c>
      <c r="J11" s="15">
        <v>79928</v>
      </c>
      <c r="K11" s="15">
        <v>162334</v>
      </c>
      <c r="L11" s="13">
        <f>SUM(B11:K11)</f>
        <v>1264484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1.586208810157376</v>
      </c>
      <c r="C16" s="22">
        <v>1.510029922793256</v>
      </c>
      <c r="D16" s="22">
        <v>1.326020871850694</v>
      </c>
      <c r="E16" s="22">
        <v>1.351190575781472</v>
      </c>
      <c r="F16" s="22">
        <v>1.488592703022581</v>
      </c>
      <c r="G16" s="22">
        <v>1.575805099569332</v>
      </c>
      <c r="H16" s="22">
        <v>1.431771045274053</v>
      </c>
      <c r="I16" s="22">
        <v>1.41837619812932</v>
      </c>
      <c r="J16" s="22">
        <v>1.82767484310427</v>
      </c>
      <c r="K16" s="22">
        <v>1.391060745188258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768227.6799999998</v>
      </c>
      <c r="C18" s="25">
        <f aca="true" t="shared" si="2" ref="C18:K18">SUM(C19:C27)</f>
        <v>509162.99000000005</v>
      </c>
      <c r="D18" s="25">
        <f t="shared" si="2"/>
        <v>1608487.3599999999</v>
      </c>
      <c r="E18" s="25">
        <f t="shared" si="2"/>
        <v>1308471.8199999998</v>
      </c>
      <c r="F18" s="25">
        <f t="shared" si="2"/>
        <v>1397219.47</v>
      </c>
      <c r="G18" s="25">
        <f t="shared" si="2"/>
        <v>836682.62</v>
      </c>
      <c r="H18" s="25">
        <f t="shared" si="2"/>
        <v>456535.88</v>
      </c>
      <c r="I18" s="25">
        <f t="shared" si="2"/>
        <v>597187.5199999999</v>
      </c>
      <c r="J18" s="25">
        <f t="shared" si="2"/>
        <v>723393.7600000001</v>
      </c>
      <c r="K18" s="25">
        <f t="shared" si="2"/>
        <v>910028.0800000001</v>
      </c>
      <c r="L18" s="25">
        <f>SUM(B18:K18)</f>
        <v>9115397.18</v>
      </c>
      <c r="M18"/>
    </row>
    <row r="19" spans="1:13" ht="17.25" customHeight="1">
      <c r="A19" s="26" t="s">
        <v>24</v>
      </c>
      <c r="B19" s="60">
        <f>ROUND((B13+B14)*B7,2)</f>
        <v>480272.99</v>
      </c>
      <c r="C19" s="60">
        <f aca="true" t="shared" si="3" ref="C19:K19">ROUND((C13+C14)*C7,2)</f>
        <v>327951.32</v>
      </c>
      <c r="D19" s="60">
        <f t="shared" si="3"/>
        <v>1168559.7</v>
      </c>
      <c r="E19" s="60">
        <f t="shared" si="3"/>
        <v>939348.66</v>
      </c>
      <c r="F19" s="60">
        <f t="shared" si="3"/>
        <v>898725.97</v>
      </c>
      <c r="G19" s="60">
        <f t="shared" si="3"/>
        <v>507651.89</v>
      </c>
      <c r="H19" s="60">
        <f t="shared" si="3"/>
        <v>303596.38</v>
      </c>
      <c r="I19" s="60">
        <f t="shared" si="3"/>
        <v>409841.24</v>
      </c>
      <c r="J19" s="60">
        <f t="shared" si="3"/>
        <v>382715.95</v>
      </c>
      <c r="K19" s="60">
        <f t="shared" si="3"/>
        <v>633328.13</v>
      </c>
      <c r="L19" s="33">
        <f>SUM(B19:K19)</f>
        <v>6051992.2299999995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281540.26</v>
      </c>
      <c r="C20" s="33">
        <f t="shared" si="4"/>
        <v>167264.99</v>
      </c>
      <c r="D20" s="33">
        <f t="shared" si="4"/>
        <v>380974.85</v>
      </c>
      <c r="E20" s="33">
        <f t="shared" si="4"/>
        <v>329890.4</v>
      </c>
      <c r="F20" s="33">
        <f t="shared" si="4"/>
        <v>439110.95</v>
      </c>
      <c r="G20" s="33">
        <f t="shared" si="4"/>
        <v>292308.55</v>
      </c>
      <c r="H20" s="33">
        <f t="shared" si="4"/>
        <v>131084.13</v>
      </c>
      <c r="I20" s="33">
        <f t="shared" si="4"/>
        <v>171467.82</v>
      </c>
      <c r="J20" s="33">
        <f t="shared" si="4"/>
        <v>316764.36</v>
      </c>
      <c r="K20" s="33">
        <f t="shared" si="4"/>
        <v>247669.77</v>
      </c>
      <c r="L20" s="33">
        <f aca="true" t="shared" si="5" ref="L19:L26">SUM(B20:K20)</f>
        <v>2758076.0799999996</v>
      </c>
      <c r="M20"/>
    </row>
    <row r="21" spans="1:13" ht="17.25" customHeight="1">
      <c r="A21" s="27" t="s">
        <v>26</v>
      </c>
      <c r="B21" s="33">
        <v>3522.2</v>
      </c>
      <c r="C21" s="33">
        <v>11384.83</v>
      </c>
      <c r="D21" s="33">
        <v>52878.06</v>
      </c>
      <c r="E21" s="33">
        <v>33680.44</v>
      </c>
      <c r="F21" s="33">
        <v>55466.07</v>
      </c>
      <c r="G21" s="33">
        <v>35495.31</v>
      </c>
      <c r="H21" s="33">
        <v>19380.42</v>
      </c>
      <c r="I21" s="33">
        <v>13186.32</v>
      </c>
      <c r="J21" s="33">
        <v>19246.79</v>
      </c>
      <c r="K21" s="33">
        <v>24036.77</v>
      </c>
      <c r="L21" s="33">
        <f t="shared" si="5"/>
        <v>268277.21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635.32</v>
      </c>
      <c r="C24" s="33">
        <v>422.65</v>
      </c>
      <c r="D24" s="33">
        <v>1332.57</v>
      </c>
      <c r="E24" s="33">
        <v>1084.9</v>
      </c>
      <c r="F24" s="33">
        <v>1157.58</v>
      </c>
      <c r="G24" s="33">
        <v>694.55</v>
      </c>
      <c r="H24" s="33">
        <v>379.58</v>
      </c>
      <c r="I24" s="33">
        <v>495.34</v>
      </c>
      <c r="J24" s="33">
        <v>600.33</v>
      </c>
      <c r="K24" s="33">
        <v>753.77</v>
      </c>
      <c r="L24" s="33">
        <f t="shared" si="5"/>
        <v>7556.59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-130810.29</v>
      </c>
      <c r="C29" s="33">
        <f t="shared" si="6"/>
        <v>-28978.28</v>
      </c>
      <c r="D29" s="33">
        <f t="shared" si="6"/>
        <v>-84313.09999999999</v>
      </c>
      <c r="E29" s="33">
        <f t="shared" si="6"/>
        <v>320128.48</v>
      </c>
      <c r="F29" s="33">
        <f t="shared" si="6"/>
        <v>-62000.079999999994</v>
      </c>
      <c r="G29" s="33">
        <f t="shared" si="6"/>
        <v>231412.94</v>
      </c>
      <c r="H29" s="33">
        <f t="shared" si="6"/>
        <v>-30115.699999999997</v>
      </c>
      <c r="I29" s="33">
        <f t="shared" si="6"/>
        <v>-33072.33</v>
      </c>
      <c r="J29" s="33">
        <f t="shared" si="6"/>
        <v>-26983.8</v>
      </c>
      <c r="K29" s="33">
        <f t="shared" si="6"/>
        <v>-57782.42</v>
      </c>
      <c r="L29" s="33">
        <f aca="true" t="shared" si="7" ref="L29:L36">SUM(B29:K29)</f>
        <v>97485.42000000003</v>
      </c>
      <c r="M29"/>
    </row>
    <row r="30" spans="1:13" ht="18.75" customHeight="1">
      <c r="A30" s="27" t="s">
        <v>30</v>
      </c>
      <c r="B30" s="33">
        <f>B31+B32+B33+B34</f>
        <v>-22264</v>
      </c>
      <c r="C30" s="33">
        <f aca="true" t="shared" si="8" ref="C30:K30">C31+C32+C33+C34</f>
        <v>-25405.6</v>
      </c>
      <c r="D30" s="33">
        <f t="shared" si="8"/>
        <v>-76903.2</v>
      </c>
      <c r="E30" s="33">
        <f t="shared" si="8"/>
        <v>-54749.2</v>
      </c>
      <c r="F30" s="33">
        <f t="shared" si="8"/>
        <v>-55365.2</v>
      </c>
      <c r="G30" s="33">
        <f t="shared" si="8"/>
        <v>-37034.8</v>
      </c>
      <c r="H30" s="33">
        <f t="shared" si="8"/>
        <v>-17199.6</v>
      </c>
      <c r="I30" s="33">
        <f t="shared" si="8"/>
        <v>-30317.940000000002</v>
      </c>
      <c r="J30" s="33">
        <f t="shared" si="8"/>
        <v>-23645.6</v>
      </c>
      <c r="K30" s="33">
        <f t="shared" si="8"/>
        <v>-46318.8</v>
      </c>
      <c r="L30" s="33">
        <f t="shared" si="7"/>
        <v>-389203.93999999994</v>
      </c>
      <c r="M30"/>
    </row>
    <row r="31" spans="1:13" s="36" customFormat="1" ht="18.75" customHeight="1">
      <c r="A31" s="34" t="s">
        <v>55</v>
      </c>
      <c r="B31" s="33">
        <f>-ROUND((B9)*$E$3,2)</f>
        <v>-22264</v>
      </c>
      <c r="C31" s="33">
        <f aca="true" t="shared" si="9" ref="C31:K31">-ROUND((C9)*$E$3,2)</f>
        <v>-25405.6</v>
      </c>
      <c r="D31" s="33">
        <f t="shared" si="9"/>
        <v>-76903.2</v>
      </c>
      <c r="E31" s="33">
        <f t="shared" si="9"/>
        <v>-54749.2</v>
      </c>
      <c r="F31" s="33">
        <f t="shared" si="9"/>
        <v>-55365.2</v>
      </c>
      <c r="G31" s="33">
        <f t="shared" si="9"/>
        <v>-37034.8</v>
      </c>
      <c r="H31" s="33">
        <f t="shared" si="9"/>
        <v>-17199.6</v>
      </c>
      <c r="I31" s="33">
        <f t="shared" si="9"/>
        <v>-21287.2</v>
      </c>
      <c r="J31" s="33">
        <f t="shared" si="9"/>
        <v>-23645.6</v>
      </c>
      <c r="K31" s="33">
        <f t="shared" si="9"/>
        <v>-46318.8</v>
      </c>
      <c r="L31" s="33">
        <f t="shared" si="7"/>
        <v>-380173.19999999995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-9030.74</v>
      </c>
      <c r="J34" s="17">
        <v>0</v>
      </c>
      <c r="K34" s="17">
        <v>0</v>
      </c>
      <c r="L34" s="33">
        <f t="shared" si="7"/>
        <v>-9030.74</v>
      </c>
      <c r="M34"/>
    </row>
    <row r="35" spans="1:13" s="36" customFormat="1" ht="18.75" customHeight="1">
      <c r="A35" s="27" t="s">
        <v>34</v>
      </c>
      <c r="B35" s="38">
        <f>SUM(B36:B47)</f>
        <v>-108546.29</v>
      </c>
      <c r="C35" s="38">
        <f aca="true" t="shared" si="10" ref="C35:K35">SUM(C36:C47)</f>
        <v>-3572.6800000000003</v>
      </c>
      <c r="D35" s="38">
        <f t="shared" si="10"/>
        <v>-7409.9</v>
      </c>
      <c r="E35" s="38">
        <f t="shared" si="10"/>
        <v>374877.68</v>
      </c>
      <c r="F35" s="38">
        <f t="shared" si="10"/>
        <v>-6634.88</v>
      </c>
      <c r="G35" s="38">
        <f t="shared" si="10"/>
        <v>268447.74</v>
      </c>
      <c r="H35" s="38">
        <f t="shared" si="10"/>
        <v>-12916.099999999999</v>
      </c>
      <c r="I35" s="38">
        <f t="shared" si="10"/>
        <v>-2754.39</v>
      </c>
      <c r="J35" s="38">
        <f t="shared" si="10"/>
        <v>-3338.2</v>
      </c>
      <c r="K35" s="38">
        <f t="shared" si="10"/>
        <v>-11463.619999999999</v>
      </c>
      <c r="L35" s="33">
        <f t="shared" si="7"/>
        <v>486689.36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-1957.9</v>
      </c>
      <c r="C39" s="17">
        <v>-1222.47</v>
      </c>
      <c r="D39" s="17">
        <v>0</v>
      </c>
      <c r="E39" s="17">
        <v>-387</v>
      </c>
      <c r="F39" s="17">
        <v>-198</v>
      </c>
      <c r="G39" s="17">
        <v>-15690.13</v>
      </c>
      <c r="H39" s="17">
        <v>-1004.65</v>
      </c>
      <c r="I39" s="17">
        <v>0</v>
      </c>
      <c r="J39" s="17">
        <v>0</v>
      </c>
      <c r="K39" s="17">
        <v>-7272.16</v>
      </c>
      <c r="L39" s="30">
        <f aca="true" t="shared" si="11" ref="L39:L48">SUM(B39:K39)</f>
        <v>-27732.31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1575000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-603000</v>
      </c>
      <c r="F45" s="17">
        <v>0</v>
      </c>
      <c r="G45" s="17">
        <v>-297000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-900000</v>
      </c>
    </row>
    <row r="46" spans="1:12" ht="18.75" customHeight="1">
      <c r="A46" s="37" t="s">
        <v>73</v>
      </c>
      <c r="B46" s="17">
        <v>-3532.8</v>
      </c>
      <c r="C46" s="17">
        <v>-2350.21</v>
      </c>
      <c r="D46" s="17">
        <v>-7409.9</v>
      </c>
      <c r="E46" s="17">
        <v>-6032.71</v>
      </c>
      <c r="F46" s="17">
        <v>-6436.88</v>
      </c>
      <c r="G46" s="17">
        <v>-3862.13</v>
      </c>
      <c r="H46" s="17">
        <v>-2110.7</v>
      </c>
      <c r="I46" s="17">
        <v>-2754.39</v>
      </c>
      <c r="J46" s="17">
        <v>-3338.2</v>
      </c>
      <c r="K46" s="17">
        <v>-4191.46</v>
      </c>
      <c r="L46" s="30">
        <f t="shared" si="11"/>
        <v>-42019.38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637417.3899999998</v>
      </c>
      <c r="C50" s="41">
        <f>IF(C18+C29+C42+C51&lt;0,0,C18+C29+C51)</f>
        <v>480184.7100000001</v>
      </c>
      <c r="D50" s="41">
        <f>IF(D18+D29+D42+D51&lt;0,0,D18+D29+D51)</f>
        <v>1524174.2599999998</v>
      </c>
      <c r="E50" s="41">
        <f>IF(E18+E29+E42+E51&lt;0,0,E18+E29+E51)</f>
        <v>1628600.2999999998</v>
      </c>
      <c r="F50" s="41">
        <f>IF(F18+F29+F42+F51&lt;0,0,F18+F29+F51)</f>
        <v>1335219.39</v>
      </c>
      <c r="G50" s="41">
        <f>IF(G18+G29+G42+G51&lt;0,0,G18+G29+G51)</f>
        <v>1068095.56</v>
      </c>
      <c r="H50" s="41">
        <f>IF(H18+H29+H42+H51&lt;0,0,H18+H29+H51)</f>
        <v>426420.18</v>
      </c>
      <c r="I50" s="41">
        <f>IF(I18+I29+I42+I51&lt;0,0,I18+I29+I51)</f>
        <v>564115.19</v>
      </c>
      <c r="J50" s="41">
        <f>IF(J18+J29+J42+J51&lt;0,0,J18+J29+J51)</f>
        <v>696409.9600000001</v>
      </c>
      <c r="K50" s="41">
        <f>IF(K18+K29+K42+K51&lt;0,0,K18+K29+K51)</f>
        <v>852245.66</v>
      </c>
      <c r="L50" s="42">
        <f>SUM(B50:K50)</f>
        <v>9212882.599999998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637417.39</v>
      </c>
      <c r="C56" s="41">
        <f aca="true" t="shared" si="12" ref="C56:J56">SUM(C57:C68)</f>
        <v>480184.69999999995</v>
      </c>
      <c r="D56" s="41">
        <f t="shared" si="12"/>
        <v>1524174.26</v>
      </c>
      <c r="E56" s="41">
        <f t="shared" si="12"/>
        <v>1628600.3</v>
      </c>
      <c r="F56" s="41">
        <f t="shared" si="12"/>
        <v>1335219.39</v>
      </c>
      <c r="G56" s="41">
        <f t="shared" si="12"/>
        <v>1068095.56</v>
      </c>
      <c r="H56" s="41">
        <f t="shared" si="12"/>
        <v>426420.18</v>
      </c>
      <c r="I56" s="41">
        <f>SUM(I57:I71)</f>
        <v>564115.19</v>
      </c>
      <c r="J56" s="41">
        <f t="shared" si="12"/>
        <v>696409.96</v>
      </c>
      <c r="K56" s="41">
        <f>SUM(K57:K70)</f>
        <v>852245.66</v>
      </c>
      <c r="L56" s="46">
        <f>SUM(B56:K56)</f>
        <v>9212882.589999998</v>
      </c>
      <c r="M56" s="40"/>
    </row>
    <row r="57" spans="1:13" ht="18.75" customHeight="1">
      <c r="A57" s="47" t="s">
        <v>48</v>
      </c>
      <c r="B57" s="48">
        <v>637417.39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637417.39</v>
      </c>
      <c r="M57" s="40"/>
    </row>
    <row r="58" spans="1:12" ht="18.75" customHeight="1">
      <c r="A58" s="47" t="s">
        <v>58</v>
      </c>
      <c r="B58" s="17">
        <v>0</v>
      </c>
      <c r="C58" s="48">
        <v>419825.48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419825.48</v>
      </c>
    </row>
    <row r="59" spans="1:12" ht="18.75" customHeight="1">
      <c r="A59" s="47" t="s">
        <v>59</v>
      </c>
      <c r="B59" s="17">
        <v>0</v>
      </c>
      <c r="C59" s="48">
        <v>60359.22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60359.22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1524174.26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1524174.26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1628600.3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1628600.3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1335219.39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1335219.39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1068095.56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1068095.56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426420.18</v>
      </c>
      <c r="I64" s="17">
        <v>0</v>
      </c>
      <c r="J64" s="17">
        <v>0</v>
      </c>
      <c r="K64" s="17">
        <v>0</v>
      </c>
      <c r="L64" s="46">
        <f t="shared" si="13"/>
        <v>426420.18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696409.96</v>
      </c>
      <c r="K66" s="17">
        <v>0</v>
      </c>
      <c r="L66" s="46">
        <f t="shared" si="13"/>
        <v>696409.96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489103.78</v>
      </c>
      <c r="L67" s="46">
        <f t="shared" si="13"/>
        <v>489103.78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363141.88</v>
      </c>
      <c r="L68" s="46">
        <f t="shared" si="13"/>
        <v>363141.88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564115.19</v>
      </c>
      <c r="J71" s="52">
        <v>0</v>
      </c>
      <c r="K71" s="52">
        <v>0</v>
      </c>
      <c r="L71" s="51">
        <f>SUM(B71:K71)</f>
        <v>564115.19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2022-06-23T20:46:27Z</dcterms:modified>
  <cp:category/>
  <cp:version/>
  <cp:contentType/>
  <cp:contentStatus/>
</cp:coreProperties>
</file>