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<sst xmlns="http://schemas.openxmlformats.org/spreadsheetml/2006/main" count="81" uniqueCount="80">
  <si>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</si>
  <si>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</si>
  <si>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</si>
  <si>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</si>
  <si>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</si>
  <si>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</si>
  <si>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</si>
  <si>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</si>
  <si>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</si>
  <si>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</si>
  <si>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</si>
  <si>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</si>
  <si>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</si>
  <si>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</si>
  <si>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</si>
  <si>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</si>
  <si>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</si>
  <si>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</si>
  <si>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</si>
  <si>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</si>
  <si>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</si>
  <si>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</si>
  <si>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</si>
  <si>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</si>
  <si>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</si>
  <si>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</si>
  <si>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</si>
  <si>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</si>
  <si>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</si>
  <si>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</si>
  <si>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</si>
  <si>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</si>
  <si>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</si>
  <si>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</si>
  <si>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</si>
  <si>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</si>
  <si>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</si>
  <si>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</si>
  <si>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</si>
  <si>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</si>
  <si>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</si>
  <si>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</si>
  <si>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</si>
  <si>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</si>
  <si>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</si>
  <si>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</si>
  <si>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</si>
  <si>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</si>
  <si>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</si>
  <si>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</si>
  <si>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</si>
  <si>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</si>
  <si>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</si>
  <si>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</si>
  <si>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</si>
  <si>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</si>
  <si>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</si>
  <si>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</si>
  <si>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</si>
  <si>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</si>
  <si>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</si>
  <si>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</si>
  <si>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</si>
  <si>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</si>
  <si>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</si>
  <si>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</si>
  <si>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</si>
  <si>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</si>
  <si>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</si>
  <si>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</si>
  <si>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</si>
  <si>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</si>
  <si>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</si>
  <si>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</si>
  <si>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16/06/22 - VENCIMENTO 23/06/22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</si>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</sst>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41746</v>
      </c>
      <c r="C7" s="10">
        <f>C8+C11</f>
        <v>49664</v>
      </c>
      <c r="D7" s="10">
        <f aca="true" t="shared" si="0" ref="D7:K7">D8+D11</f>
        <v>159333</v>
      </c>
      <c r="E7" s="10">
        <f t="shared" si="0"/>
        <v>132053</v>
      </c>
      <c r="F7" s="10">
        <f t="shared" si="0"/>
        <v>136841</v>
      </c>
      <c r="G7" s="10">
        <f t="shared" si="0"/>
        <v>66405</v>
      </c>
      <c r="H7" s="10">
        <f t="shared" si="0"/>
        <v>32382</v>
      </c>
      <c r="I7" s="10">
        <f t="shared" si="0"/>
        <v>63276</v>
      </c>
      <c r="J7" s="10">
        <f t="shared" si="0"/>
        <v>44140</v>
      </c>
      <c r="K7" s="10">
        <f t="shared" si="0"/>
        <v>110385</v>
      </c>
      <c r="L7" s="10">
        <f>SUM(B7:K7)</f>
        <v>836225</v>
      </c>
      <c r="M7" s="11"/>
    </row>
    <row r="8" spans="1:13" ht="17.25" customHeight="1">
      <c r="A8" s="12" t="s">
        <v>18</v>
      </c>
      <c r="B8" s="13">
        <f>B9+B10</f>
        <v>3052</v>
      </c>
      <c r="C8" s="13">
        <f aca="true" t="shared" si="1" ref="C8:K8">C9+C10</f>
        <v>3353</v>
      </c>
      <c r="D8" s="13">
        <f t="shared" si="1"/>
        <v>11189</v>
      </c>
      <c r="E8" s="13">
        <f t="shared" si="1"/>
        <v>8240</v>
      </c>
      <c r="F8" s="13">
        <f t="shared" si="1"/>
        <v>8405</v>
      </c>
      <c r="G8" s="13">
        <f t="shared" si="1"/>
        <v>5150</v>
      </c>
      <c r="H8" s="13">
        <f t="shared" si="1"/>
        <v>2153</v>
      </c>
      <c r="I8" s="13">
        <f t="shared" si="1"/>
        <v>3333</v>
      </c>
      <c r="J8" s="13">
        <f t="shared" si="1"/>
        <v>2683</v>
      </c>
      <c r="K8" s="13">
        <f t="shared" si="1"/>
        <v>6680</v>
      </c>
      <c r="L8" s="13">
        <f>SUM(B8:K8)</f>
        <v>54238</v>
      </c>
      <c r="M8"/>
    </row>
    <row r="9" spans="1:13" ht="17.25" customHeight="1">
      <c r="A9" s="14" t="s">
        <v>19</v>
      </c>
      <c r="B9" s="15">
        <v>3050</v>
      </c>
      <c r="C9" s="15">
        <v>3353</v>
      </c>
      <c r="D9" s="15">
        <v>11189</v>
      </c>
      <c r="E9" s="15">
        <v>8240</v>
      </c>
      <c r="F9" s="15">
        <v>8405</v>
      </c>
      <c r="G9" s="15">
        <v>5150</v>
      </c>
      <c r="H9" s="15">
        <v>2137</v>
      </c>
      <c r="I9" s="15">
        <v>3333</v>
      </c>
      <c r="J9" s="15">
        <v>2683</v>
      </c>
      <c r="K9" s="15">
        <v>6680</v>
      </c>
      <c r="L9" s="13">
        <f>SUM(B9:K9)</f>
        <v>54220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</v>
      </c>
      <c r="I10" s="15">
        <v>0</v>
      </c>
      <c r="J10" s="15">
        <v>0</v>
      </c>
      <c r="K10" s="15">
        <v>0</v>
      </c>
      <c r="L10" s="13">
        <f>SUM(B10:K10)</f>
        <v>18</v>
      </c>
      <c r="M10"/>
    </row>
    <row r="11" spans="1:13" ht="17.25" customHeight="1">
      <c r="A11" s="12" t="s">
        <v>21</v>
      </c>
      <c r="B11" s="15">
        <v>38694</v>
      </c>
      <c r="C11" s="15">
        <v>46311</v>
      </c>
      <c r="D11" s="15">
        <v>148144</v>
      </c>
      <c r="E11" s="15">
        <v>123813</v>
      </c>
      <c r="F11" s="15">
        <v>128436</v>
      </c>
      <c r="G11" s="15">
        <v>61255</v>
      </c>
      <c r="H11" s="15">
        <v>30229</v>
      </c>
      <c r="I11" s="15">
        <v>59943</v>
      </c>
      <c r="J11" s="15">
        <v>41457</v>
      </c>
      <c r="K11" s="15">
        <v>103705</v>
      </c>
      <c r="L11" s="13">
        <f>SUM(B11:K11)</f>
        <v>781987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1.314866102378083</v>
      </c>
      <c r="C16" s="22">
        <v>1.210654650712224</v>
      </c>
      <c r="D16" s="22">
        <v>1.096354352966885</v>
      </c>
      <c r="E16" s="22">
        <v>1.150221440207228</v>
      </c>
      <c r="F16" s="22">
        <v>1.243878785410685</v>
      </c>
      <c r="G16" s="22">
        <v>1.178141359032511</v>
      </c>
      <c r="H16" s="22">
        <v>1.164159976027011</v>
      </c>
      <c r="I16" s="22">
        <v>1.179402192003787</v>
      </c>
      <c r="J16" s="22">
        <v>1.33167957488183</v>
      </c>
      <c r="K16" s="22">
        <v>1.116330433867917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382270.73</v>
      </c>
      <c r="C18" s="25">
        <f aca="true" t="shared" si="2" ref="C18:K18">SUM(C19:C27)</f>
        <v>243932.36000000002</v>
      </c>
      <c r="D18" s="25">
        <f t="shared" si="2"/>
        <v>852575.9900000001</v>
      </c>
      <c r="E18" s="25">
        <f t="shared" si="2"/>
        <v>745909.0300000001</v>
      </c>
      <c r="F18" s="25">
        <f t="shared" si="2"/>
        <v>745630.78</v>
      </c>
      <c r="G18" s="25">
        <f t="shared" si="2"/>
        <v>376747.51</v>
      </c>
      <c r="H18" s="25">
        <f t="shared" si="2"/>
        <v>202149.74000000005</v>
      </c>
      <c r="I18" s="25">
        <f t="shared" si="2"/>
        <v>321656.5</v>
      </c>
      <c r="J18" s="25">
        <f t="shared" si="2"/>
        <v>278431.75</v>
      </c>
      <c r="K18" s="25">
        <f t="shared" si="2"/>
        <v>471725.73000000004</v>
      </c>
      <c r="L18" s="25">
        <f>SUM(B18:K18)</f>
        <v>4621030.120000001</v>
      </c>
      <c r="M18"/>
    </row>
    <row r="19" spans="1:13" ht="17.25" customHeight="1">
      <c r="A19" s="26" t="s">
        <v>24</v>
      </c>
      <c r="B19" s="60">
        <f>ROUND((B13+B14)*B7,2)</f>
        <v>287947.21</v>
      </c>
      <c r="C19" s="60">
        <f aca="true" t="shared" si="3" ref="C19:K19">ROUND((C13+C14)*C7,2)</f>
        <v>193411.48</v>
      </c>
      <c r="D19" s="60">
        <f t="shared" si="3"/>
        <v>738524.39</v>
      </c>
      <c r="E19" s="60">
        <f t="shared" si="3"/>
        <v>620002.04</v>
      </c>
      <c r="F19" s="60">
        <f t="shared" si="3"/>
        <v>567671.2</v>
      </c>
      <c r="G19" s="60">
        <f t="shared" si="3"/>
        <v>302899.77</v>
      </c>
      <c r="H19" s="60">
        <f t="shared" si="3"/>
        <v>162706.6</v>
      </c>
      <c r="I19" s="60">
        <f t="shared" si="3"/>
        <v>263601.49</v>
      </c>
      <c r="J19" s="60">
        <f t="shared" si="3"/>
        <v>198038.52</v>
      </c>
      <c r="K19" s="60">
        <f t="shared" si="3"/>
        <v>404428.56</v>
      </c>
      <c r="L19" s="33">
        <f>SUM(B19:K19)</f>
        <v>3739231.2600000007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90664.82</v>
      </c>
      <c r="C20" s="33">
        <f t="shared" si="4"/>
        <v>40743.03</v>
      </c>
      <c r="D20" s="33">
        <f t="shared" si="4"/>
        <v>71160.04</v>
      </c>
      <c r="E20" s="33">
        <f t="shared" si="4"/>
        <v>93137.6</v>
      </c>
      <c r="F20" s="33">
        <f t="shared" si="4"/>
        <v>138442.96</v>
      </c>
      <c r="G20" s="33">
        <f t="shared" si="4"/>
        <v>53958.98</v>
      </c>
      <c r="H20" s="33">
        <f t="shared" si="4"/>
        <v>26709.91</v>
      </c>
      <c r="I20" s="33">
        <f t="shared" si="4"/>
        <v>47290.69</v>
      </c>
      <c r="J20" s="33">
        <f t="shared" si="4"/>
        <v>65685.33</v>
      </c>
      <c r="K20" s="33">
        <f t="shared" si="4"/>
        <v>47047.35</v>
      </c>
      <c r="L20" s="33">
        <f aca="true" t="shared" si="5" ref="L19:L26">SUM(B20:K20)</f>
        <v>674840.7099999998</v>
      </c>
      <c r="M20"/>
    </row>
    <row r="21" spans="1:13" ht="17.25" customHeight="1">
      <c r="A21" s="27" t="s">
        <v>26</v>
      </c>
      <c r="B21" s="33">
        <v>823</v>
      </c>
      <c r="C21" s="33">
        <v>7269.84</v>
      </c>
      <c r="D21" s="33">
        <v>36857.2</v>
      </c>
      <c r="E21" s="33">
        <v>27171.31</v>
      </c>
      <c r="F21" s="33">
        <v>35627.06</v>
      </c>
      <c r="G21" s="33">
        <v>18785.73</v>
      </c>
      <c r="H21" s="33">
        <v>10330.97</v>
      </c>
      <c r="I21" s="33">
        <v>8080.26</v>
      </c>
      <c r="J21" s="33">
        <v>10218.92</v>
      </c>
      <c r="K21" s="33">
        <v>15294.09</v>
      </c>
      <c r="L21" s="33">
        <f t="shared" si="5"/>
        <v>170458.38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578.79</v>
      </c>
      <c r="C24" s="33">
        <v>368.81</v>
      </c>
      <c r="D24" s="33">
        <v>1292.18</v>
      </c>
      <c r="E24" s="33">
        <v>1130.66</v>
      </c>
      <c r="F24" s="33">
        <v>1130.66</v>
      </c>
      <c r="G24" s="33">
        <v>570.71</v>
      </c>
      <c r="H24" s="33">
        <v>306.89</v>
      </c>
      <c r="I24" s="33">
        <v>487.26</v>
      </c>
      <c r="J24" s="33">
        <v>422.65</v>
      </c>
      <c r="K24" s="33">
        <v>716.09</v>
      </c>
      <c r="L24" s="33">
        <f t="shared" si="5"/>
        <v>7004.7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-119694.03</v>
      </c>
      <c r="C29" s="33">
        <f t="shared" si="6"/>
        <v>-16804.02</v>
      </c>
      <c r="D29" s="33">
        <f t="shared" si="6"/>
        <v>-56416.96</v>
      </c>
      <c r="E29" s="33">
        <f t="shared" si="6"/>
        <v>-345245.8</v>
      </c>
      <c r="F29" s="33">
        <f t="shared" si="6"/>
        <v>-43269.19</v>
      </c>
      <c r="G29" s="33">
        <f t="shared" si="6"/>
        <v>-169833.53</v>
      </c>
      <c r="H29" s="33">
        <f t="shared" si="6"/>
        <v>-20910.07</v>
      </c>
      <c r="I29" s="33">
        <f t="shared" si="6"/>
        <v>-17374.68</v>
      </c>
      <c r="J29" s="33">
        <f t="shared" si="6"/>
        <v>-14155.41</v>
      </c>
      <c r="K29" s="33">
        <f t="shared" si="6"/>
        <v>-33373.89</v>
      </c>
      <c r="L29" s="33">
        <f aca="true" t="shared" si="7" ref="L29:L36">SUM(B29:K29)</f>
        <v>-837077.5800000001</v>
      </c>
      <c r="M29"/>
    </row>
    <row r="30" spans="1:13" ht="18.75" customHeight="1">
      <c r="A30" s="27" t="s">
        <v>30</v>
      </c>
      <c r="B30" s="33">
        <f>B31+B32+B33+B34</f>
        <v>-13420</v>
      </c>
      <c r="C30" s="33">
        <f aca="true" t="shared" si="8" ref="C30:K30">C31+C32+C33+C34</f>
        <v>-14753.2</v>
      </c>
      <c r="D30" s="33">
        <f t="shared" si="8"/>
        <v>-49231.6</v>
      </c>
      <c r="E30" s="33">
        <f t="shared" si="8"/>
        <v>-36256</v>
      </c>
      <c r="F30" s="33">
        <f t="shared" si="8"/>
        <v>-36982</v>
      </c>
      <c r="G30" s="33">
        <f t="shared" si="8"/>
        <v>-22660</v>
      </c>
      <c r="H30" s="33">
        <f t="shared" si="8"/>
        <v>-9402.8</v>
      </c>
      <c r="I30" s="33">
        <f t="shared" si="8"/>
        <v>-14665.2</v>
      </c>
      <c r="J30" s="33">
        <f t="shared" si="8"/>
        <v>-11805.2</v>
      </c>
      <c r="K30" s="33">
        <f t="shared" si="8"/>
        <v>-29392</v>
      </c>
      <c r="L30" s="33">
        <f t="shared" si="7"/>
        <v>-238568</v>
      </c>
      <c r="M30"/>
    </row>
    <row r="31" spans="1:13" s="36" customFormat="1" ht="18.75" customHeight="1">
      <c r="A31" s="34" t="s">
        <v>55</v>
      </c>
      <c r="B31" s="33">
        <f>-ROUND((B9)*$E$3,2)</f>
        <v>-13420</v>
      </c>
      <c r="C31" s="33">
        <f aca="true" t="shared" si="9" ref="C31:K31">-ROUND((C9)*$E$3,2)</f>
        <v>-14753.2</v>
      </c>
      <c r="D31" s="33">
        <f t="shared" si="9"/>
        <v>-49231.6</v>
      </c>
      <c r="E31" s="33">
        <f t="shared" si="9"/>
        <v>-36256</v>
      </c>
      <c r="F31" s="33">
        <f t="shared" si="9"/>
        <v>-36982</v>
      </c>
      <c r="G31" s="33">
        <f t="shared" si="9"/>
        <v>-22660</v>
      </c>
      <c r="H31" s="33">
        <f t="shared" si="9"/>
        <v>-9402.8</v>
      </c>
      <c r="I31" s="33">
        <f t="shared" si="9"/>
        <v>-14665.2</v>
      </c>
      <c r="J31" s="33">
        <f t="shared" si="9"/>
        <v>-11805.2</v>
      </c>
      <c r="K31" s="33">
        <f t="shared" si="9"/>
        <v>-29392</v>
      </c>
      <c r="L31" s="33">
        <f t="shared" si="7"/>
        <v>-238568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-106274.03</v>
      </c>
      <c r="C35" s="38">
        <f aca="true" t="shared" si="10" ref="C35:K35">SUM(C36:C47)</f>
        <v>-2050.82</v>
      </c>
      <c r="D35" s="38">
        <f t="shared" si="10"/>
        <v>-7185.36</v>
      </c>
      <c r="E35" s="38">
        <f t="shared" si="10"/>
        <v>-308989.8</v>
      </c>
      <c r="F35" s="38">
        <f t="shared" si="10"/>
        <v>-6287.19</v>
      </c>
      <c r="G35" s="38">
        <f t="shared" si="10"/>
        <v>-147173.53</v>
      </c>
      <c r="H35" s="38">
        <f t="shared" si="10"/>
        <v>-11507.27</v>
      </c>
      <c r="I35" s="38">
        <f t="shared" si="10"/>
        <v>-2709.48</v>
      </c>
      <c r="J35" s="38">
        <f t="shared" si="10"/>
        <v>-2350.21</v>
      </c>
      <c r="K35" s="38">
        <f t="shared" si="10"/>
        <v>-3981.89</v>
      </c>
      <c r="L35" s="33">
        <f t="shared" si="7"/>
        <v>-598509.58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-297000</v>
      </c>
      <c r="F45" s="17">
        <v>0</v>
      </c>
      <c r="G45" s="17">
        <v>-144000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-441000</v>
      </c>
    </row>
    <row r="46" spans="1:12" ht="18.75" customHeight="1">
      <c r="A46" s="37" t="s">
        <v>73</v>
      </c>
      <c r="B46" s="17">
        <v>-3218.44</v>
      </c>
      <c r="C46" s="17">
        <v>-2050.82</v>
      </c>
      <c r="D46" s="17">
        <v>-7185.36</v>
      </c>
      <c r="E46" s="17">
        <v>-6287.19</v>
      </c>
      <c r="F46" s="17">
        <v>-6287.19</v>
      </c>
      <c r="G46" s="17">
        <v>-3173.53</v>
      </c>
      <c r="H46" s="17">
        <v>-1706.52</v>
      </c>
      <c r="I46" s="17">
        <v>-2709.48</v>
      </c>
      <c r="J46" s="17">
        <v>-2350.21</v>
      </c>
      <c r="K46" s="17">
        <v>-3981.89</v>
      </c>
      <c r="L46" s="30">
        <f t="shared" si="11"/>
        <v>-38950.63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262576.69999999995</v>
      </c>
      <c r="C50" s="41">
        <f>IF(C18+C29+C42+C51&lt;0,0,C18+C29+C51)</f>
        <v>227128.34000000003</v>
      </c>
      <c r="D50" s="41">
        <f>IF(D18+D29+D42+D51&lt;0,0,D18+D29+D51)</f>
        <v>796159.0300000001</v>
      </c>
      <c r="E50" s="41">
        <f>IF(E18+E29+E42+E51&lt;0,0,E18+E29+E51)</f>
        <v>400663.23000000016</v>
      </c>
      <c r="F50" s="41">
        <f>IF(F18+F29+F42+F51&lt;0,0,F18+F29+F51)</f>
        <v>702361.5900000001</v>
      </c>
      <c r="G50" s="41">
        <f>IF(G18+G29+G42+G51&lt;0,0,G18+G29+G51)</f>
        <v>206913.98</v>
      </c>
      <c r="H50" s="41">
        <f>IF(H18+H29+H42+H51&lt;0,0,H18+H29+H51)</f>
        <v>181239.67000000004</v>
      </c>
      <c r="I50" s="41">
        <f>IF(I18+I29+I42+I51&lt;0,0,I18+I29+I51)</f>
        <v>304281.82</v>
      </c>
      <c r="J50" s="41">
        <f>IF(J18+J29+J42+J51&lt;0,0,J18+J29+J51)</f>
        <v>264276.34</v>
      </c>
      <c r="K50" s="41">
        <f>IF(K18+K29+K42+K51&lt;0,0,K18+K29+K51)</f>
        <v>438351.84</v>
      </c>
      <c r="L50" s="42">
        <f>SUM(B50:K50)</f>
        <v>3783952.54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262576.7</v>
      </c>
      <c r="C56" s="41">
        <f aca="true" t="shared" si="12" ref="C56:J56">SUM(C57:C68)</f>
        <v>227128.34000000003</v>
      </c>
      <c r="D56" s="41">
        <f t="shared" si="12"/>
        <v>796159.03</v>
      </c>
      <c r="E56" s="41">
        <f t="shared" si="12"/>
        <v>400663.23</v>
      </c>
      <c r="F56" s="41">
        <f t="shared" si="12"/>
        <v>702361.6</v>
      </c>
      <c r="G56" s="41">
        <f t="shared" si="12"/>
        <v>206913.97</v>
      </c>
      <c r="H56" s="41">
        <f t="shared" si="12"/>
        <v>181239.67</v>
      </c>
      <c r="I56" s="41">
        <f>SUM(I57:I71)</f>
        <v>304281.82</v>
      </c>
      <c r="J56" s="41">
        <f t="shared" si="12"/>
        <v>264276.34</v>
      </c>
      <c r="K56" s="41">
        <f>SUM(K57:K70)</f>
        <v>438351.83999999997</v>
      </c>
      <c r="L56" s="46">
        <f>SUM(B56:K56)</f>
        <v>3783952.5399999996</v>
      </c>
      <c r="M56" s="40"/>
    </row>
    <row r="57" spans="1:13" ht="18.75" customHeight="1">
      <c r="A57" s="47" t="s">
        <v>48</v>
      </c>
      <c r="B57" s="48">
        <v>262576.7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262576.7</v>
      </c>
      <c r="M57" s="40"/>
    </row>
    <row r="58" spans="1:12" ht="18.75" customHeight="1">
      <c r="A58" s="47" t="s">
        <v>58</v>
      </c>
      <c r="B58" s="17">
        <v>0</v>
      </c>
      <c r="C58" s="48">
        <v>198760.01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198760.01</v>
      </c>
    </row>
    <row r="59" spans="1:12" ht="18.75" customHeight="1">
      <c r="A59" s="47" t="s">
        <v>59</v>
      </c>
      <c r="B59" s="17">
        <v>0</v>
      </c>
      <c r="C59" s="48">
        <v>28368.33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28368.33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796159.03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796159.03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400663.23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400663.23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702361.6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702361.6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206913.97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206913.97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181239.67</v>
      </c>
      <c r="I64" s="17">
        <v>0</v>
      </c>
      <c r="J64" s="17">
        <v>0</v>
      </c>
      <c r="K64" s="17">
        <v>0</v>
      </c>
      <c r="L64" s="46">
        <f t="shared" si="13"/>
        <v>181239.67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264276.34</v>
      </c>
      <c r="K66" s="17">
        <v>0</v>
      </c>
      <c r="L66" s="46">
        <f t="shared" si="13"/>
        <v>264276.34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232151.13</v>
      </c>
      <c r="L67" s="46">
        <f t="shared" si="13"/>
        <v>232151.13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206200.71</v>
      </c>
      <c r="L68" s="46">
        <f t="shared" si="13"/>
        <v>206200.71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304281.82</v>
      </c>
      <c r="J71" s="52">
        <v>0</v>
      </c>
      <c r="K71" s="52">
        <v>0</v>
      </c>
      <c r="L71" s="51">
        <f>SUM(B71:K71)</f>
        <v>304281.82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2022-06-23T13:49:46Z</dcterms:modified>
  <cp:category/>
  <cp:version/>
  <cp:contentType/>
  <cp:contentStatus/>
</cp:coreProperties>
</file>