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<sst xmlns="http://schemas.openxmlformats.org/spreadsheetml/2006/main" count="81" uniqueCount="80">
  <si>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</si>
  <si>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</si>
  <si>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</si>
  <si>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</si>
  <si>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</si>
  <si>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</si>
  <si>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</si>
  <si>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</si>
  <si>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</si>
  <si>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</si>
  <si>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</si>
  <si>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</si>
  <si>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</si>
  <si>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</si>
  <si>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</si>
  <si>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</si>
  <si>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</si>
  <si>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</si>
  <si>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</si>
  <si>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</si>
  <si>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</si>
  <si>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</si>
  <si>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</si>
  <si>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</si>
  <si>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</si>
  <si>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</si>
  <si>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</si>
  <si>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</si>
  <si>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</si>
  <si>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</si>
  <si>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</si>
  <si>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</si>
  <si>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</si>
  <si>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</si>
  <si>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</si>
  <si>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</si>
  <si>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</si>
  <si>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</si>
  <si>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</si>
  <si>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</si>
  <si>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</si>
  <si>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</si>
  <si>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</si>
  <si>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</si>
  <si>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</si>
  <si>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</si>
  <si>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</si>
  <si>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</si>
  <si>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</si>
  <si>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</si>
  <si>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</si>
  <si>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</si>
  <si>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</si>
  <si>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</si>
  <si>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</si>
  <si>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</si>
  <si>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</si>
  <si>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</si>
  <si>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</si>
  <si>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</si>
  <si>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</si>
  <si>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</si>
  <si>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</si>
  <si>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</si>
  <si>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</si>
  <si>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</si>
  <si>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</si>
  <si>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</si>
  <si>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</si>
  <si>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</si>
  <si>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</si>
  <si>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</si>
  <si>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</si>
  <si>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</si>
  <si>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15/06/22 - VENCIMENTO 23/06/22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</si>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</sst>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87018</v>
      </c>
      <c r="C7" s="10">
        <f>C8+C11</f>
        <v>105568</v>
      </c>
      <c r="D7" s="10">
        <f aca="true" t="shared" si="0" ref="D7:K7">D8+D11</f>
        <v>309932</v>
      </c>
      <c r="E7" s="10">
        <f t="shared" si="0"/>
        <v>242340</v>
      </c>
      <c r="F7" s="10">
        <f t="shared" si="0"/>
        <v>263159</v>
      </c>
      <c r="G7" s="10">
        <f t="shared" si="0"/>
        <v>145412</v>
      </c>
      <c r="H7" s="10">
        <f t="shared" si="0"/>
        <v>76067</v>
      </c>
      <c r="I7" s="10">
        <f t="shared" si="0"/>
        <v>117513</v>
      </c>
      <c r="J7" s="10">
        <f t="shared" si="0"/>
        <v>118740</v>
      </c>
      <c r="K7" s="10">
        <f t="shared" si="0"/>
        <v>212589</v>
      </c>
      <c r="L7" s="10">
        <f>SUM(B7:K7)</f>
        <v>1678338</v>
      </c>
      <c r="M7" s="11"/>
    </row>
    <row r="8" spans="1:13" ht="17.25" customHeight="1">
      <c r="A8" s="12" t="s">
        <v>18</v>
      </c>
      <c r="B8" s="13">
        <f>B9+B10</f>
        <v>5848</v>
      </c>
      <c r="C8" s="13">
        <f aca="true" t="shared" si="1" ref="C8:K8">C9+C10</f>
        <v>6426</v>
      </c>
      <c r="D8" s="13">
        <f t="shared" si="1"/>
        <v>18816</v>
      </c>
      <c r="E8" s="13">
        <f t="shared" si="1"/>
        <v>13013</v>
      </c>
      <c r="F8" s="13">
        <f t="shared" si="1"/>
        <v>12845</v>
      </c>
      <c r="G8" s="13">
        <f t="shared" si="1"/>
        <v>9724</v>
      </c>
      <c r="H8" s="13">
        <f t="shared" si="1"/>
        <v>4494</v>
      </c>
      <c r="I8" s="13">
        <f t="shared" si="1"/>
        <v>5339</v>
      </c>
      <c r="J8" s="13">
        <f t="shared" si="1"/>
        <v>7294</v>
      </c>
      <c r="K8" s="13">
        <f t="shared" si="1"/>
        <v>11962</v>
      </c>
      <c r="L8" s="13">
        <f>SUM(B8:K8)</f>
        <v>95761</v>
      </c>
      <c r="M8"/>
    </row>
    <row r="9" spans="1:13" ht="17.25" customHeight="1">
      <c r="A9" s="14" t="s">
        <v>19</v>
      </c>
      <c r="B9" s="15">
        <v>5845</v>
      </c>
      <c r="C9" s="15">
        <v>6426</v>
      </c>
      <c r="D9" s="15">
        <v>18816</v>
      </c>
      <c r="E9" s="15">
        <v>13013</v>
      </c>
      <c r="F9" s="15">
        <v>12845</v>
      </c>
      <c r="G9" s="15">
        <v>9724</v>
      </c>
      <c r="H9" s="15">
        <v>4458</v>
      </c>
      <c r="I9" s="15">
        <v>5339</v>
      </c>
      <c r="J9" s="15">
        <v>7294</v>
      </c>
      <c r="K9" s="15">
        <v>11962</v>
      </c>
      <c r="L9" s="13">
        <f>SUM(B9:K9)</f>
        <v>95722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36</v>
      </c>
      <c r="I10" s="15">
        <v>0</v>
      </c>
      <c r="J10" s="15">
        <v>0</v>
      </c>
      <c r="K10" s="15">
        <v>0</v>
      </c>
      <c r="L10" s="13">
        <f>SUM(B10:K10)</f>
        <v>39</v>
      </c>
      <c r="M10"/>
    </row>
    <row r="11" spans="1:13" ht="17.25" customHeight="1">
      <c r="A11" s="12" t="s">
        <v>21</v>
      </c>
      <c r="B11" s="15">
        <v>81170</v>
      </c>
      <c r="C11" s="15">
        <v>99142</v>
      </c>
      <c r="D11" s="15">
        <v>291116</v>
      </c>
      <c r="E11" s="15">
        <v>229327</v>
      </c>
      <c r="F11" s="15">
        <v>250314</v>
      </c>
      <c r="G11" s="15">
        <v>135688</v>
      </c>
      <c r="H11" s="15">
        <v>71573</v>
      </c>
      <c r="I11" s="15">
        <v>112174</v>
      </c>
      <c r="J11" s="15">
        <v>111446</v>
      </c>
      <c r="K11" s="15">
        <v>200627</v>
      </c>
      <c r="L11" s="13">
        <f>SUM(B11:K11)</f>
        <v>1582577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1.290019018046731</v>
      </c>
      <c r="C16" s="22">
        <v>1.219681268356601</v>
      </c>
      <c r="D16" s="22">
        <v>1.094545147632381</v>
      </c>
      <c r="E16" s="22">
        <v>1.121911163438078</v>
      </c>
      <c r="F16" s="22">
        <v>1.235962396274826</v>
      </c>
      <c r="G16" s="22">
        <v>1.228477625354974</v>
      </c>
      <c r="H16" s="22">
        <v>1.152820745955033</v>
      </c>
      <c r="I16" s="22">
        <v>1.19355871069543</v>
      </c>
      <c r="J16" s="22">
        <v>1.33612373246541</v>
      </c>
      <c r="K16" s="22">
        <v>1.142407506768796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780777.6599999999</v>
      </c>
      <c r="C18" s="25">
        <f aca="true" t="shared" si="2" ref="C18:K18">SUM(C19:C27)</f>
        <v>515798.4600000001</v>
      </c>
      <c r="D18" s="25">
        <f t="shared" si="2"/>
        <v>1631424.11</v>
      </c>
      <c r="E18" s="25">
        <f t="shared" si="2"/>
        <v>1314961.4500000002</v>
      </c>
      <c r="F18" s="25">
        <f t="shared" si="2"/>
        <v>1408862.28</v>
      </c>
      <c r="G18" s="25">
        <f t="shared" si="2"/>
        <v>851652.06</v>
      </c>
      <c r="H18" s="25">
        <f t="shared" si="2"/>
        <v>462310.93</v>
      </c>
      <c r="I18" s="25">
        <f t="shared" si="2"/>
        <v>600245.2299999999</v>
      </c>
      <c r="J18" s="25">
        <f t="shared" si="2"/>
        <v>736475.6200000001</v>
      </c>
      <c r="K18" s="25">
        <f t="shared" si="2"/>
        <v>918898.5199999999</v>
      </c>
      <c r="L18" s="25">
        <f>SUM(B18:K18)</f>
        <v>9221406.32</v>
      </c>
      <c r="M18"/>
    </row>
    <row r="19" spans="1:13" ht="17.25" customHeight="1">
      <c r="A19" s="26" t="s">
        <v>24</v>
      </c>
      <c r="B19" s="60">
        <f>ROUND((B13+B14)*B7,2)</f>
        <v>600215.36</v>
      </c>
      <c r="C19" s="60">
        <f aca="true" t="shared" si="3" ref="C19:K19">ROUND((C13+C14)*C7,2)</f>
        <v>411124.02</v>
      </c>
      <c r="D19" s="60">
        <f t="shared" si="3"/>
        <v>1436565.81</v>
      </c>
      <c r="E19" s="60">
        <f t="shared" si="3"/>
        <v>1137810.53</v>
      </c>
      <c r="F19" s="60">
        <f t="shared" si="3"/>
        <v>1091688.8</v>
      </c>
      <c r="G19" s="60">
        <f t="shared" si="3"/>
        <v>663282.3</v>
      </c>
      <c r="H19" s="60">
        <f t="shared" si="3"/>
        <v>382206.25</v>
      </c>
      <c r="I19" s="60">
        <f t="shared" si="3"/>
        <v>489547.41</v>
      </c>
      <c r="J19" s="60">
        <f t="shared" si="3"/>
        <v>532738.88</v>
      </c>
      <c r="K19" s="60">
        <f t="shared" si="3"/>
        <v>778883.58</v>
      </c>
      <c r="L19" s="33">
        <f>SUM(B19:K19)</f>
        <v>7524062.9399999995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174073.87</v>
      </c>
      <c r="C20" s="33">
        <f t="shared" si="4"/>
        <v>90316.25</v>
      </c>
      <c r="D20" s="33">
        <f t="shared" si="4"/>
        <v>135820.33</v>
      </c>
      <c r="E20" s="33">
        <f t="shared" si="4"/>
        <v>138711.81</v>
      </c>
      <c r="F20" s="33">
        <f t="shared" si="4"/>
        <v>257597.51</v>
      </c>
      <c r="G20" s="33">
        <f t="shared" si="4"/>
        <v>151545.16</v>
      </c>
      <c r="H20" s="33">
        <f t="shared" si="4"/>
        <v>58409.04</v>
      </c>
      <c r="I20" s="33">
        <f t="shared" si="4"/>
        <v>94756.17</v>
      </c>
      <c r="J20" s="33">
        <f t="shared" si="4"/>
        <v>179066.18</v>
      </c>
      <c r="K20" s="33">
        <f t="shared" si="4"/>
        <v>110918.87</v>
      </c>
      <c r="L20" s="33">
        <f aca="true" t="shared" si="5" ref="L19:L26">SUM(B20:K20)</f>
        <v>1391215.19</v>
      </c>
      <c r="M20"/>
    </row>
    <row r="21" spans="1:13" ht="17.25" customHeight="1">
      <c r="A21" s="27" t="s">
        <v>26</v>
      </c>
      <c r="B21" s="33">
        <v>3593.5</v>
      </c>
      <c r="C21" s="33">
        <v>11796.34</v>
      </c>
      <c r="D21" s="33">
        <v>52960.53</v>
      </c>
      <c r="E21" s="33">
        <v>32894.87</v>
      </c>
      <c r="F21" s="33">
        <v>55664.87</v>
      </c>
      <c r="G21" s="33">
        <v>35595.04</v>
      </c>
      <c r="H21" s="33">
        <v>19220.69</v>
      </c>
      <c r="I21" s="33">
        <v>13254.9</v>
      </c>
      <c r="J21" s="33">
        <v>20001.21</v>
      </c>
      <c r="K21" s="33">
        <v>24105.35</v>
      </c>
      <c r="L21" s="33">
        <f t="shared" si="5"/>
        <v>269087.3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638.02</v>
      </c>
      <c r="C24" s="33">
        <v>422.65</v>
      </c>
      <c r="D24" s="33">
        <v>1335.26</v>
      </c>
      <c r="E24" s="33">
        <v>1076.82</v>
      </c>
      <c r="F24" s="33">
        <v>1152.2</v>
      </c>
      <c r="G24" s="33">
        <v>697.24</v>
      </c>
      <c r="H24" s="33">
        <v>379.58</v>
      </c>
      <c r="I24" s="33">
        <v>489.95</v>
      </c>
      <c r="J24" s="33">
        <v>603.02</v>
      </c>
      <c r="K24" s="33">
        <v>751.08</v>
      </c>
      <c r="L24" s="33">
        <f t="shared" si="5"/>
        <v>7545.82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-132321.36</v>
      </c>
      <c r="C29" s="33">
        <f t="shared" si="6"/>
        <v>-30624.61</v>
      </c>
      <c r="D29" s="33">
        <f t="shared" si="6"/>
        <v>-90215.26999999999</v>
      </c>
      <c r="E29" s="33">
        <f t="shared" si="6"/>
        <v>-68947.60999999999</v>
      </c>
      <c r="F29" s="33">
        <f t="shared" si="6"/>
        <v>-62924.95</v>
      </c>
      <c r="G29" s="33">
        <f t="shared" si="6"/>
        <v>-46662.7</v>
      </c>
      <c r="H29" s="33">
        <f t="shared" si="6"/>
        <v>-31526.65</v>
      </c>
      <c r="I29" s="33">
        <f t="shared" si="6"/>
        <v>-36065.39</v>
      </c>
      <c r="J29" s="33">
        <f t="shared" si="6"/>
        <v>-35446.77</v>
      </c>
      <c r="K29" s="33">
        <f t="shared" si="6"/>
        <v>-56809.29</v>
      </c>
      <c r="L29" s="33">
        <f aca="true" t="shared" si="7" ref="L29:L36">SUM(B29:K29)</f>
        <v>-591544.6000000001</v>
      </c>
      <c r="M29"/>
    </row>
    <row r="30" spans="1:13" ht="18.75" customHeight="1">
      <c r="A30" s="27" t="s">
        <v>30</v>
      </c>
      <c r="B30" s="33">
        <f>B31+B32+B33+B34</f>
        <v>-25718</v>
      </c>
      <c r="C30" s="33">
        <f aca="true" t="shared" si="8" ref="C30:K30">C31+C32+C33+C34</f>
        <v>-28274.4</v>
      </c>
      <c r="D30" s="33">
        <f t="shared" si="8"/>
        <v>-82790.4</v>
      </c>
      <c r="E30" s="33">
        <f t="shared" si="8"/>
        <v>-57257.2</v>
      </c>
      <c r="F30" s="33">
        <f t="shared" si="8"/>
        <v>-56518</v>
      </c>
      <c r="G30" s="33">
        <f t="shared" si="8"/>
        <v>-42785.6</v>
      </c>
      <c r="H30" s="33">
        <f t="shared" si="8"/>
        <v>-19615.2</v>
      </c>
      <c r="I30" s="33">
        <f t="shared" si="8"/>
        <v>-33340.94</v>
      </c>
      <c r="J30" s="33">
        <f t="shared" si="8"/>
        <v>-32093.6</v>
      </c>
      <c r="K30" s="33">
        <f t="shared" si="8"/>
        <v>-52632.8</v>
      </c>
      <c r="L30" s="33">
        <f t="shared" si="7"/>
        <v>-431026.13999999996</v>
      </c>
      <c r="M30"/>
    </row>
    <row r="31" spans="1:13" s="36" customFormat="1" ht="18.75" customHeight="1">
      <c r="A31" s="34" t="s">
        <v>55</v>
      </c>
      <c r="B31" s="33">
        <f>-ROUND((B9)*$E$3,2)</f>
        <v>-25718</v>
      </c>
      <c r="C31" s="33">
        <f aca="true" t="shared" si="9" ref="C31:K31">-ROUND((C9)*$E$3,2)</f>
        <v>-28274.4</v>
      </c>
      <c r="D31" s="33">
        <f t="shared" si="9"/>
        <v>-82790.4</v>
      </c>
      <c r="E31" s="33">
        <f t="shared" si="9"/>
        <v>-57257.2</v>
      </c>
      <c r="F31" s="33">
        <f t="shared" si="9"/>
        <v>-56518</v>
      </c>
      <c r="G31" s="33">
        <f t="shared" si="9"/>
        <v>-42785.6</v>
      </c>
      <c r="H31" s="33">
        <f t="shared" si="9"/>
        <v>-19615.2</v>
      </c>
      <c r="I31" s="33">
        <f t="shared" si="9"/>
        <v>-23491.6</v>
      </c>
      <c r="J31" s="33">
        <f t="shared" si="9"/>
        <v>-32093.6</v>
      </c>
      <c r="K31" s="33">
        <f t="shared" si="9"/>
        <v>-52632.8</v>
      </c>
      <c r="L31" s="33">
        <f t="shared" si="7"/>
        <v>-421176.79999999993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-9849.34</v>
      </c>
      <c r="J34" s="17">
        <v>0</v>
      </c>
      <c r="K34" s="17">
        <v>0</v>
      </c>
      <c r="L34" s="33">
        <f t="shared" si="7"/>
        <v>-9849.34</v>
      </c>
      <c r="M34"/>
    </row>
    <row r="35" spans="1:13" s="36" customFormat="1" ht="18.75" customHeight="1">
      <c r="A35" s="27" t="s">
        <v>34</v>
      </c>
      <c r="B35" s="38">
        <f>SUM(B36:B47)</f>
        <v>-106603.36</v>
      </c>
      <c r="C35" s="38">
        <f aca="true" t="shared" si="10" ref="C35:K35">SUM(C36:C47)</f>
        <v>-2350.21</v>
      </c>
      <c r="D35" s="38">
        <f t="shared" si="10"/>
        <v>-7424.87</v>
      </c>
      <c r="E35" s="38">
        <f t="shared" si="10"/>
        <v>-11690.409999999985</v>
      </c>
      <c r="F35" s="38">
        <f t="shared" si="10"/>
        <v>-6406.95</v>
      </c>
      <c r="G35" s="38">
        <f t="shared" si="10"/>
        <v>-3877.1</v>
      </c>
      <c r="H35" s="38">
        <f t="shared" si="10"/>
        <v>-11911.45</v>
      </c>
      <c r="I35" s="38">
        <f t="shared" si="10"/>
        <v>-2724.45</v>
      </c>
      <c r="J35" s="38">
        <f t="shared" si="10"/>
        <v>-3353.17</v>
      </c>
      <c r="K35" s="38">
        <f t="shared" si="10"/>
        <v>-4176.49</v>
      </c>
      <c r="L35" s="33">
        <f t="shared" si="7"/>
        <v>-160518.46000000002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73</v>
      </c>
      <c r="B46" s="17">
        <v>-3547.77</v>
      </c>
      <c r="C46" s="17">
        <v>-2350.21</v>
      </c>
      <c r="D46" s="17">
        <v>-7424.87</v>
      </c>
      <c r="E46" s="17">
        <v>-5987.8</v>
      </c>
      <c r="F46" s="17">
        <v>-6406.95</v>
      </c>
      <c r="G46" s="17">
        <v>-3877.1</v>
      </c>
      <c r="H46" s="17">
        <v>-2110.7</v>
      </c>
      <c r="I46" s="17">
        <v>-2724.45</v>
      </c>
      <c r="J46" s="17">
        <v>-3353.17</v>
      </c>
      <c r="K46" s="17">
        <v>-4176.49</v>
      </c>
      <c r="L46" s="30">
        <f t="shared" si="11"/>
        <v>-41959.509999999995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564988.83</v>
      </c>
      <c r="C50" s="41">
        <f>IF(C18+C29+C42+C51&lt;0,0,C18+C29+C51)</f>
        <v>485173.8500000001</v>
      </c>
      <c r="D50" s="41">
        <f>IF(D18+D29+D42+D51&lt;0,0,D18+D29+D51)</f>
        <v>1541208.84</v>
      </c>
      <c r="E50" s="41">
        <f>IF(E18+E29+E42+E51&lt;0,0,E18+E29+E51)</f>
        <v>1246013.8400000003</v>
      </c>
      <c r="F50" s="41">
        <f>IF(F18+F29+F42+F51&lt;0,0,F18+F29+F51)</f>
        <v>1345937.33</v>
      </c>
      <c r="G50" s="41">
        <f>IF(G18+G29+G42+G51&lt;0,0,G18+G29+G51)</f>
        <v>804989.3600000001</v>
      </c>
      <c r="H50" s="41">
        <f>IF(H18+H29+H42+H51&lt;0,0,H18+H29+H51)</f>
        <v>430784.27999999997</v>
      </c>
      <c r="I50" s="41">
        <f>IF(I18+I29+I42+I51&lt;0,0,I18+I29+I51)</f>
        <v>564179.8399999999</v>
      </c>
      <c r="J50" s="41">
        <f>IF(J18+J29+J42+J51&lt;0,0,J18+J29+J51)</f>
        <v>701028.8500000001</v>
      </c>
      <c r="K50" s="41">
        <f>IF(K18+K29+K42+K51&lt;0,0,K18+K29+K51)</f>
        <v>862089.2299999999</v>
      </c>
      <c r="L50" s="42">
        <f>SUM(B50:K50)</f>
        <v>8546394.250000002</v>
      </c>
      <c r="M50" s="53"/>
    </row>
    <row r="51" spans="1:12" ht="18.75" customHeight="1">
      <c r="A51" s="27" t="s">
        <v>45</v>
      </c>
      <c r="B51" s="33">
        <v>-83467.47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42">
        <f>SUM(B51:K51)</f>
        <v>-83467.47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564988.83</v>
      </c>
      <c r="C56" s="41">
        <f aca="true" t="shared" si="12" ref="C56:J56">SUM(C57:C68)</f>
        <v>485173.83999999997</v>
      </c>
      <c r="D56" s="41">
        <f t="shared" si="12"/>
        <v>1541208.84</v>
      </c>
      <c r="E56" s="41">
        <f t="shared" si="12"/>
        <v>1246013.83</v>
      </c>
      <c r="F56" s="41">
        <f t="shared" si="12"/>
        <v>1345937.31</v>
      </c>
      <c r="G56" s="41">
        <f t="shared" si="12"/>
        <v>804989.36</v>
      </c>
      <c r="H56" s="41">
        <f t="shared" si="12"/>
        <v>430784.28</v>
      </c>
      <c r="I56" s="41">
        <f>SUM(I57:I71)</f>
        <v>564179.84</v>
      </c>
      <c r="J56" s="41">
        <f t="shared" si="12"/>
        <v>701028.85</v>
      </c>
      <c r="K56" s="41">
        <f>SUM(K57:K70)</f>
        <v>862089.23</v>
      </c>
      <c r="L56" s="46">
        <f>SUM(B56:K56)</f>
        <v>8546394.21</v>
      </c>
      <c r="M56" s="40"/>
    </row>
    <row r="57" spans="1:13" ht="18.75" customHeight="1">
      <c r="A57" s="47" t="s">
        <v>48</v>
      </c>
      <c r="B57" s="48">
        <v>564988.83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564988.83</v>
      </c>
      <c r="M57" s="40"/>
    </row>
    <row r="58" spans="1:12" ht="18.75" customHeight="1">
      <c r="A58" s="47" t="s">
        <v>58</v>
      </c>
      <c r="B58" s="17">
        <v>0</v>
      </c>
      <c r="C58" s="48">
        <v>424333.04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424333.04</v>
      </c>
    </row>
    <row r="59" spans="1:12" ht="18.75" customHeight="1">
      <c r="A59" s="47" t="s">
        <v>59</v>
      </c>
      <c r="B59" s="17">
        <v>0</v>
      </c>
      <c r="C59" s="48">
        <v>60840.8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60840.8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1541208.84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1541208.84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1246013.83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1246013.83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1345937.31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1345937.31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804989.36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804989.36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430784.28</v>
      </c>
      <c r="I64" s="17">
        <v>0</v>
      </c>
      <c r="J64" s="17">
        <v>0</v>
      </c>
      <c r="K64" s="17">
        <v>0</v>
      </c>
      <c r="L64" s="46">
        <f t="shared" si="13"/>
        <v>430784.28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701028.85</v>
      </c>
      <c r="K66" s="17">
        <v>0</v>
      </c>
      <c r="L66" s="46">
        <f t="shared" si="13"/>
        <v>701028.85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486390.74</v>
      </c>
      <c r="L67" s="46">
        <f t="shared" si="13"/>
        <v>486390.74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375698.49</v>
      </c>
      <c r="L68" s="46">
        <f t="shared" si="13"/>
        <v>375698.49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564179.84</v>
      </c>
      <c r="J71" s="52">
        <v>0</v>
      </c>
      <c r="K71" s="52">
        <v>0</v>
      </c>
      <c r="L71" s="51">
        <f>SUM(B71:K71)</f>
        <v>564179.84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2022-06-23T13:47:04Z</dcterms:modified>
  <cp:category/>
  <cp:version/>
  <cp:contentType/>
  <cp:contentStatus/>
</cp:coreProperties>
</file>