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<sst xmlns="http://schemas.openxmlformats.org/spreadsheetml/2006/main" count="81" uniqueCount="80">
  <si>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</si>
  <si>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</si>
  <si>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</si>
  <si>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</si>
  <si>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</si>
  <si>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</si>
  <si>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</si>
  <si>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</si>
  <si>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</si>
  <si>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</si>
  <si>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</si>
  <si>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</si>
  <si>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</si>
  <si>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</si>
  <si>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</si>
  <si>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</si>
  <si>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</si>
  <si>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</si>
  <si>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</si>
  <si>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</si>
  <si>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</si>
  <si>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</si>
  <si>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</si>
  <si>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</si>
  <si>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</si>
  <si>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</si>
  <si>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</si>
  <si>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</si>
  <si>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</si>
  <si>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</si>
  <si>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</si>
  <si>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</si>
  <si>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</si>
  <si>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</si>
  <si>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</si>
  <si>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</si>
  <si>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</si>
  <si>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</si>
  <si>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</si>
  <si>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</si>
  <si>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</si>
  <si>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</si>
  <si>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</si>
  <si>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</si>
  <si>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</si>
  <si>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</si>
  <si>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</si>
  <si>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</si>
  <si>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</si>
  <si>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</si>
  <si>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</si>
  <si>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</si>
  <si>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</si>
  <si>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</si>
  <si>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</si>
  <si>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</si>
  <si>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</si>
  <si>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</si>
  <si>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</si>
  <si>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</si>
  <si>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</si>
  <si>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</si>
  <si>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</si>
  <si>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</si>
  <si>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</si>
  <si>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</si>
  <si>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</si>
  <si>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</si>
  <si>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</si>
  <si>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</si>
  <si>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</si>
  <si>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</si>
  <si>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</si>
  <si>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</si>
  <si>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14/06/22 - VENCIMENTO 22/06/22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</si>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</sst>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3913</v>
      </c>
      <c r="C7" s="10">
        <f>C8+C11</f>
        <v>4908</v>
      </c>
      <c r="D7" s="10">
        <f aca="true" t="shared" si="0" ref="D7:K7">D8+D11</f>
        <v>24549</v>
      </c>
      <c r="E7" s="10">
        <f t="shared" si="0"/>
        <v>20377</v>
      </c>
      <c r="F7" s="10">
        <f t="shared" si="0"/>
        <v>44635</v>
      </c>
      <c r="G7" s="10">
        <f t="shared" si="0"/>
        <v>14292</v>
      </c>
      <c r="H7" s="10">
        <f t="shared" si="0"/>
        <v>8695</v>
      </c>
      <c r="I7" s="10">
        <f t="shared" si="0"/>
        <v>12613</v>
      </c>
      <c r="J7" s="10">
        <f t="shared" si="0"/>
        <v>9286</v>
      </c>
      <c r="K7" s="10">
        <f t="shared" si="0"/>
        <v>26865</v>
      </c>
      <c r="L7" s="10">
        <f>SUM(B7:K7)</f>
        <v>170133</v>
      </c>
      <c r="M7" s="11"/>
    </row>
    <row r="8" spans="1:13" ht="17.25" customHeight="1">
      <c r="A8" s="12" t="s">
        <v>18</v>
      </c>
      <c r="B8" s="13">
        <f>B9+B10</f>
        <v>305</v>
      </c>
      <c r="C8" s="13">
        <f aca="true" t="shared" si="1" ref="C8:K8">C9+C10</f>
        <v>281</v>
      </c>
      <c r="D8" s="13">
        <f t="shared" si="1"/>
        <v>1506</v>
      </c>
      <c r="E8" s="13">
        <f t="shared" si="1"/>
        <v>1077</v>
      </c>
      <c r="F8" s="13">
        <f t="shared" si="1"/>
        <v>2096</v>
      </c>
      <c r="G8" s="13">
        <f t="shared" si="1"/>
        <v>876</v>
      </c>
      <c r="H8" s="13">
        <f t="shared" si="1"/>
        <v>496</v>
      </c>
      <c r="I8" s="13">
        <f t="shared" si="1"/>
        <v>659</v>
      </c>
      <c r="J8" s="13">
        <f t="shared" si="1"/>
        <v>525</v>
      </c>
      <c r="K8" s="13">
        <f t="shared" si="1"/>
        <v>1113</v>
      </c>
      <c r="L8" s="13">
        <f>SUM(B8:K8)</f>
        <v>8934</v>
      </c>
      <c r="M8"/>
    </row>
    <row r="9" spans="1:13" ht="17.25" customHeight="1">
      <c r="A9" s="14" t="s">
        <v>19</v>
      </c>
      <c r="B9" s="15">
        <v>305</v>
      </c>
      <c r="C9" s="15">
        <v>281</v>
      </c>
      <c r="D9" s="15">
        <v>1506</v>
      </c>
      <c r="E9" s="15">
        <v>1077</v>
      </c>
      <c r="F9" s="15">
        <v>2096</v>
      </c>
      <c r="G9" s="15">
        <v>876</v>
      </c>
      <c r="H9" s="15">
        <v>491</v>
      </c>
      <c r="I9" s="15">
        <v>659</v>
      </c>
      <c r="J9" s="15">
        <v>525</v>
      </c>
      <c r="K9" s="15">
        <v>1113</v>
      </c>
      <c r="L9" s="13">
        <f>SUM(B9:K9)</f>
        <v>8929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3608</v>
      </c>
      <c r="C11" s="15">
        <v>4627</v>
      </c>
      <c r="D11" s="15">
        <v>23043</v>
      </c>
      <c r="E11" s="15">
        <v>19300</v>
      </c>
      <c r="F11" s="15">
        <v>42539</v>
      </c>
      <c r="G11" s="15">
        <v>13416</v>
      </c>
      <c r="H11" s="15">
        <v>8199</v>
      </c>
      <c r="I11" s="15">
        <v>11954</v>
      </c>
      <c r="J11" s="15">
        <v>8761</v>
      </c>
      <c r="K11" s="15">
        <v>25752</v>
      </c>
      <c r="L11" s="13">
        <f>SUM(B11:K11)</f>
        <v>161199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0.661264809930188</v>
      </c>
      <c r="C16" s="22">
        <v>0.655121600441018</v>
      </c>
      <c r="D16" s="22">
        <v>0.626378928691461</v>
      </c>
      <c r="E16" s="22">
        <v>0.635757770040608</v>
      </c>
      <c r="F16" s="22">
        <v>0.764269987252994</v>
      </c>
      <c r="G16" s="22">
        <v>0.702739851864558</v>
      </c>
      <c r="H16" s="22">
        <v>0.70812966351887</v>
      </c>
      <c r="I16" s="22">
        <v>0.69438356089995</v>
      </c>
      <c r="J16" s="22">
        <v>0.747812512111848</v>
      </c>
      <c r="K16" s="22">
        <v>0.705420325881531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SUM(B19:B27)</f>
        <v>21184.6</v>
      </c>
      <c r="C18" s="25">
        <f aca="true" t="shared" si="2" ref="C18:K18">SUM(C19:C27)</f>
        <v>16136.27</v>
      </c>
      <c r="D18" s="25">
        <f t="shared" si="2"/>
        <v>86200.7</v>
      </c>
      <c r="E18" s="25">
        <f t="shared" si="2"/>
        <v>70374.14</v>
      </c>
      <c r="F18" s="25">
        <f t="shared" si="2"/>
        <v>163437.24999999997</v>
      </c>
      <c r="G18" s="25">
        <f t="shared" si="2"/>
        <v>53598.64</v>
      </c>
      <c r="H18" s="25">
        <f t="shared" si="2"/>
        <v>39161.130000000005</v>
      </c>
      <c r="I18" s="25">
        <f t="shared" si="2"/>
        <v>41131.98</v>
      </c>
      <c r="J18" s="25">
        <f t="shared" si="2"/>
        <v>39451.729999999996</v>
      </c>
      <c r="K18" s="25">
        <f t="shared" si="2"/>
        <v>81710.05</v>
      </c>
      <c r="L18" s="25">
        <f>SUM(B18:K18)</f>
        <v>612386.49</v>
      </c>
      <c r="M18"/>
    </row>
    <row r="19" spans="1:13" ht="17.25" customHeight="1">
      <c r="A19" s="26" t="s">
        <v>24</v>
      </c>
      <c r="B19" s="60">
        <f>ROUND((B13+B14)*B7,2)</f>
        <v>26990.31</v>
      </c>
      <c r="C19" s="60">
        <f aca="true" t="shared" si="3" ref="C19:K19">ROUND((C13+C14)*C7,2)</f>
        <v>19113.72</v>
      </c>
      <c r="D19" s="60">
        <f t="shared" si="3"/>
        <v>113787.07</v>
      </c>
      <c r="E19" s="60">
        <f t="shared" si="3"/>
        <v>95672.05</v>
      </c>
      <c r="F19" s="60">
        <f t="shared" si="3"/>
        <v>185163.83</v>
      </c>
      <c r="G19" s="60">
        <f t="shared" si="3"/>
        <v>65191.53</v>
      </c>
      <c r="H19" s="60">
        <f t="shared" si="3"/>
        <v>43688.9</v>
      </c>
      <c r="I19" s="60">
        <f t="shared" si="3"/>
        <v>52544.5</v>
      </c>
      <c r="J19" s="60">
        <f t="shared" si="3"/>
        <v>41662.57</v>
      </c>
      <c r="K19" s="60">
        <f t="shared" si="3"/>
        <v>98427.99</v>
      </c>
      <c r="L19" s="33">
        <f>SUM(B19:K19)</f>
        <v>742242.47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-9142.57</v>
      </c>
      <c r="C20" s="33">
        <f t="shared" si="4"/>
        <v>-6591.91</v>
      </c>
      <c r="D20" s="33">
        <f t="shared" si="4"/>
        <v>-42513.25</v>
      </c>
      <c r="E20" s="33">
        <f t="shared" si="4"/>
        <v>-34847.8</v>
      </c>
      <c r="F20" s="33">
        <f t="shared" si="4"/>
        <v>-43648.67</v>
      </c>
      <c r="G20" s="33">
        <f t="shared" si="4"/>
        <v>-19378.84</v>
      </c>
      <c r="H20" s="33">
        <f t="shared" si="4"/>
        <v>-12751.49</v>
      </c>
      <c r="I20" s="33">
        <f t="shared" si="4"/>
        <v>-16058.46</v>
      </c>
      <c r="J20" s="33">
        <f t="shared" si="4"/>
        <v>-10506.78</v>
      </c>
      <c r="K20" s="33">
        <f t="shared" si="4"/>
        <v>-28994.89</v>
      </c>
      <c r="L20" s="33">
        <f aca="true" t="shared" si="5" ref="L19:L26">SUM(B20:K20)</f>
        <v>-224434.65999999997</v>
      </c>
      <c r="M20"/>
    </row>
    <row r="21" spans="1:13" ht="17.25" customHeight="1">
      <c r="A21" s="27" t="s">
        <v>26</v>
      </c>
      <c r="B21" s="33">
        <v>1034.19</v>
      </c>
      <c r="C21" s="33">
        <v>1440.26</v>
      </c>
      <c r="D21" s="33">
        <v>10001.64</v>
      </c>
      <c r="E21" s="33">
        <v>4931.72</v>
      </c>
      <c r="F21" s="33">
        <v>18815.92</v>
      </c>
      <c r="G21" s="33">
        <v>7140.56</v>
      </c>
      <c r="H21" s="33">
        <v>6044.9</v>
      </c>
      <c r="I21" s="33">
        <v>2362.99</v>
      </c>
      <c r="J21" s="33">
        <v>4146.16</v>
      </c>
      <c r="K21" s="33">
        <v>7865.02</v>
      </c>
      <c r="L21" s="33">
        <f t="shared" si="5"/>
        <v>63783.36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45.76</v>
      </c>
      <c r="C24" s="33">
        <v>35</v>
      </c>
      <c r="D24" s="33">
        <v>183.06</v>
      </c>
      <c r="E24" s="33">
        <v>150.75</v>
      </c>
      <c r="F24" s="33">
        <v>347.27</v>
      </c>
      <c r="G24" s="33">
        <v>113.07</v>
      </c>
      <c r="H24" s="33">
        <v>83.45</v>
      </c>
      <c r="I24" s="33">
        <v>86.15</v>
      </c>
      <c r="J24" s="33">
        <v>83.45</v>
      </c>
      <c r="K24" s="33">
        <v>172.29</v>
      </c>
      <c r="L24" s="33">
        <f t="shared" si="5"/>
        <v>1300.25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337.54</v>
      </c>
      <c r="K25" s="33">
        <v>455.53</v>
      </c>
      <c r="L25" s="33">
        <f t="shared" si="5"/>
        <v>4292.299999999999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-104652.06999999999</v>
      </c>
      <c r="C29" s="33">
        <f t="shared" si="6"/>
        <v>-1431</v>
      </c>
      <c r="D29" s="33">
        <f t="shared" si="6"/>
        <v>-7644.33</v>
      </c>
      <c r="E29" s="33">
        <f t="shared" si="6"/>
        <v>-11279.699999999986</v>
      </c>
      <c r="F29" s="33">
        <f t="shared" si="6"/>
        <v>-11153.47</v>
      </c>
      <c r="G29" s="33">
        <f t="shared" si="6"/>
        <v>-4483.12</v>
      </c>
      <c r="H29" s="33">
        <f t="shared" si="6"/>
        <v>-12425.199999999999</v>
      </c>
      <c r="I29" s="33">
        <f t="shared" si="6"/>
        <v>-15043.390000000001</v>
      </c>
      <c r="J29" s="33">
        <f t="shared" si="6"/>
        <v>-2774.05</v>
      </c>
      <c r="K29" s="33">
        <f t="shared" si="6"/>
        <v>-5855.25</v>
      </c>
      <c r="L29" s="33">
        <f aca="true" t="shared" si="7" ref="L29:L36">SUM(B29:K29)</f>
        <v>-176741.58</v>
      </c>
      <c r="M29"/>
    </row>
    <row r="30" spans="1:13" ht="18.75" customHeight="1">
      <c r="A30" s="27" t="s">
        <v>30</v>
      </c>
      <c r="B30" s="33">
        <f>B31+B32+B33+B34</f>
        <v>-1342</v>
      </c>
      <c r="C30" s="33">
        <f aca="true" t="shared" si="8" ref="C30:K30">C31+C32+C33+C34</f>
        <v>-1236.4</v>
      </c>
      <c r="D30" s="33">
        <f t="shared" si="8"/>
        <v>-6626.4</v>
      </c>
      <c r="E30" s="33">
        <f t="shared" si="8"/>
        <v>-4738.8</v>
      </c>
      <c r="F30" s="33">
        <f t="shared" si="8"/>
        <v>-9222.4</v>
      </c>
      <c r="G30" s="33">
        <f t="shared" si="8"/>
        <v>-3854.4</v>
      </c>
      <c r="H30" s="33">
        <f t="shared" si="8"/>
        <v>-2160.4</v>
      </c>
      <c r="I30" s="33">
        <f t="shared" si="8"/>
        <v>-14564.37</v>
      </c>
      <c r="J30" s="33">
        <f t="shared" si="8"/>
        <v>-2310</v>
      </c>
      <c r="K30" s="33">
        <f t="shared" si="8"/>
        <v>-4897.2</v>
      </c>
      <c r="L30" s="33">
        <f t="shared" si="7"/>
        <v>-50952.37</v>
      </c>
      <c r="M30"/>
    </row>
    <row r="31" spans="1:13" s="36" customFormat="1" ht="18.75" customHeight="1">
      <c r="A31" s="34" t="s">
        <v>55</v>
      </c>
      <c r="B31" s="33">
        <f>-ROUND((B9)*$E$3,2)</f>
        <v>-1342</v>
      </c>
      <c r="C31" s="33">
        <f aca="true" t="shared" si="9" ref="C31:K31">-ROUND((C9)*$E$3,2)</f>
        <v>-1236.4</v>
      </c>
      <c r="D31" s="33">
        <f t="shared" si="9"/>
        <v>-6626.4</v>
      </c>
      <c r="E31" s="33">
        <f t="shared" si="9"/>
        <v>-4738.8</v>
      </c>
      <c r="F31" s="33">
        <f t="shared" si="9"/>
        <v>-9222.4</v>
      </c>
      <c r="G31" s="33">
        <f t="shared" si="9"/>
        <v>-3854.4</v>
      </c>
      <c r="H31" s="33">
        <f t="shared" si="9"/>
        <v>-2160.4</v>
      </c>
      <c r="I31" s="33">
        <f t="shared" si="9"/>
        <v>-2899.6</v>
      </c>
      <c r="J31" s="33">
        <f t="shared" si="9"/>
        <v>-2310</v>
      </c>
      <c r="K31" s="33">
        <f t="shared" si="9"/>
        <v>-4897.2</v>
      </c>
      <c r="L31" s="33">
        <f t="shared" si="7"/>
        <v>-39287.6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-11664.77</v>
      </c>
      <c r="J34" s="17">
        <v>0</v>
      </c>
      <c r="K34" s="17">
        <v>0</v>
      </c>
      <c r="L34" s="33">
        <f t="shared" si="7"/>
        <v>-11664.77</v>
      </c>
      <c r="M34"/>
    </row>
    <row r="35" spans="1:13" s="36" customFormat="1" ht="18.75" customHeight="1">
      <c r="A35" s="27" t="s">
        <v>34</v>
      </c>
      <c r="B35" s="38">
        <f>SUM(B36:B47)</f>
        <v>-103310.06999999999</v>
      </c>
      <c r="C35" s="38">
        <f aca="true" t="shared" si="10" ref="C35:K35">SUM(C36:C47)</f>
        <v>-194.6</v>
      </c>
      <c r="D35" s="38">
        <f t="shared" si="10"/>
        <v>-1017.93</v>
      </c>
      <c r="E35" s="38">
        <f t="shared" si="10"/>
        <v>-6540.899999999986</v>
      </c>
      <c r="F35" s="38">
        <f t="shared" si="10"/>
        <v>-1931.07</v>
      </c>
      <c r="G35" s="38">
        <f t="shared" si="10"/>
        <v>-628.72</v>
      </c>
      <c r="H35" s="38">
        <f t="shared" si="10"/>
        <v>-10264.8</v>
      </c>
      <c r="I35" s="38">
        <f t="shared" si="10"/>
        <v>-479.02</v>
      </c>
      <c r="J35" s="38">
        <f t="shared" si="10"/>
        <v>-464.05</v>
      </c>
      <c r="K35" s="38">
        <f t="shared" si="10"/>
        <v>-958.05</v>
      </c>
      <c r="L35" s="33">
        <f t="shared" si="7"/>
        <v>-125789.20999999999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1575000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-1575000</v>
      </c>
    </row>
    <row r="46" spans="1:12" ht="18.75" customHeight="1">
      <c r="A46" s="37" t="s">
        <v>73</v>
      </c>
      <c r="B46" s="17">
        <v>-254.48</v>
      </c>
      <c r="C46" s="17">
        <v>-194.6</v>
      </c>
      <c r="D46" s="17">
        <v>-1017.93</v>
      </c>
      <c r="E46" s="17">
        <v>-838.29</v>
      </c>
      <c r="F46" s="17">
        <v>-1931.07</v>
      </c>
      <c r="G46" s="17">
        <v>-628.72</v>
      </c>
      <c r="H46" s="17">
        <v>-464.05</v>
      </c>
      <c r="I46" s="17">
        <v>-479.02</v>
      </c>
      <c r="J46" s="17">
        <v>-464.05</v>
      </c>
      <c r="K46" s="17">
        <v>-958.05</v>
      </c>
      <c r="L46" s="30">
        <f t="shared" si="11"/>
        <v>-7230.26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0</v>
      </c>
      <c r="C50" s="41">
        <f>IF(C18+C29+C42+C51&lt;0,0,C18+C29+C51)</f>
        <v>14705.27</v>
      </c>
      <c r="D50" s="41">
        <f>IF(D18+D29+D42+D51&lt;0,0,D18+D29+D51)</f>
        <v>78556.37</v>
      </c>
      <c r="E50" s="41">
        <f>IF(E18+E29+E42+E51&lt;0,0,E18+E29+E51)</f>
        <v>59094.44000000002</v>
      </c>
      <c r="F50" s="41">
        <f>IF(F18+F29+F42+F51&lt;0,0,F18+F29+F51)</f>
        <v>152283.77999999997</v>
      </c>
      <c r="G50" s="41">
        <f>IF(G18+G29+G42+G51&lt;0,0,G18+G29+G51)</f>
        <v>49115.52</v>
      </c>
      <c r="H50" s="41">
        <f>IF(H18+H29+H42+H51&lt;0,0,H18+H29+H51)</f>
        <v>26735.930000000008</v>
      </c>
      <c r="I50" s="41">
        <f>IF(I18+I29+I42+I51&lt;0,0,I18+I29+I51)</f>
        <v>26088.590000000004</v>
      </c>
      <c r="J50" s="41">
        <f>IF(J18+J29+J42+J51&lt;0,0,J18+J29+J51)</f>
        <v>36677.67999999999</v>
      </c>
      <c r="K50" s="41">
        <f>IF(K18+K29+K42+K51&lt;0,0,K18+K29+K51)</f>
        <v>75854.8</v>
      </c>
      <c r="L50" s="42">
        <f>SUM(B50:K50)</f>
        <v>519112.38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-83467.47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42">
        <f>SUM(B52:K52)</f>
        <v>-83467.47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0</v>
      </c>
      <c r="C56" s="41">
        <f aca="true" t="shared" si="12" ref="C56:J56">SUM(C57:C68)</f>
        <v>14705.27</v>
      </c>
      <c r="D56" s="41">
        <f t="shared" si="12"/>
        <v>78556.37</v>
      </c>
      <c r="E56" s="41">
        <f t="shared" si="12"/>
        <v>59094.44</v>
      </c>
      <c r="F56" s="41">
        <f t="shared" si="12"/>
        <v>152283.78</v>
      </c>
      <c r="G56" s="41">
        <f t="shared" si="12"/>
        <v>49115.52</v>
      </c>
      <c r="H56" s="41">
        <f t="shared" si="12"/>
        <v>26735.92</v>
      </c>
      <c r="I56" s="41">
        <f>SUM(I57:I71)</f>
        <v>26088.59</v>
      </c>
      <c r="J56" s="41">
        <f t="shared" si="12"/>
        <v>36677.67999999999</v>
      </c>
      <c r="K56" s="41">
        <f>SUM(K57:K70)</f>
        <v>75854.8</v>
      </c>
      <c r="L56" s="46">
        <f>SUM(B56:K56)</f>
        <v>519112.37</v>
      </c>
      <c r="M56" s="40"/>
    </row>
    <row r="57" spans="1:13" ht="18.75" customHeight="1">
      <c r="A57" s="47" t="s">
        <v>48</v>
      </c>
      <c r="B57" s="48">
        <v>0</v>
      </c>
      <c r="C57" s="17"/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0</v>
      </c>
      <c r="M57" s="40"/>
    </row>
    <row r="58" spans="1:12" ht="18.75" customHeight="1">
      <c r="A58" s="47" t="s">
        <v>58</v>
      </c>
      <c r="B58" s="17">
        <v>0</v>
      </c>
      <c r="C58" s="41">
        <v>12686.24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12686.24</v>
      </c>
    </row>
    <row r="59" spans="1:12" ht="18.75" customHeight="1">
      <c r="A59" s="47" t="s">
        <v>59</v>
      </c>
      <c r="B59" s="17">
        <v>0</v>
      </c>
      <c r="C59" s="41">
        <v>2019.03</v>
      </c>
      <c r="D59" s="17"/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2019.03</v>
      </c>
    </row>
    <row r="60" spans="1:12" ht="18.75" customHeight="1">
      <c r="A60" s="47" t="s">
        <v>49</v>
      </c>
      <c r="B60" s="17">
        <v>0</v>
      </c>
      <c r="C60" s="17">
        <v>0</v>
      </c>
      <c r="D60" s="41">
        <v>78556.37</v>
      </c>
      <c r="E60" s="17"/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78556.37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1">
        <v>59094.44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59094.44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1">
        <v>152283.78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152283.78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1">
        <v>49115.52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49115.52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1">
        <v>26735.92</v>
      </c>
      <c r="I64" s="17">
        <v>0</v>
      </c>
      <c r="J64" s="17">
        <v>0</v>
      </c>
      <c r="K64" s="17">
        <v>0</v>
      </c>
      <c r="L64" s="46">
        <f t="shared" si="13"/>
        <v>26735.92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f>+$J$50</f>
        <v>36677.67999999999</v>
      </c>
      <c r="K66" s="17">
        <v>0</v>
      </c>
      <c r="L66" s="46">
        <f t="shared" si="13"/>
        <v>36677.67999999999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34999.4</v>
      </c>
      <c r="L67" s="46">
        <f t="shared" si="13"/>
        <v>34999.4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40855.4</v>
      </c>
      <c r="L68" s="46">
        <f t="shared" si="13"/>
        <v>40855.4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26088.59</v>
      </c>
      <c r="J71" s="52">
        <v>0</v>
      </c>
      <c r="K71" s="52">
        <v>0</v>
      </c>
      <c r="L71" s="51">
        <f>SUM(B71:K71)</f>
        <v>26088.59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2022-06-22T12:54:32Z</dcterms:modified>
  <cp:category/>
  <cp:version/>
  <cp:contentType/>
  <cp:contentStatus/>
</cp:coreProperties>
</file>