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<sst xmlns="http://schemas.openxmlformats.org/spreadsheetml/2006/main" count="81" uniqueCount="80">
  <si>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</si>
  <si>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</si>
  <si>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</si>
  <si>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</si>
  <si>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</si>
  <si>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</si>
  <si>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</si>
  <si>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</si>
  <si>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</si>
  <si>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</si>
  <si>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</si>
  <si>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</si>
  <si>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</si>
  <si>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</si>
  <si>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</si>
  <si>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</si>
  <si>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</si>
  <si>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</si>
  <si>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</si>
  <si>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</si>
  <si>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</si>
  <si>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</si>
  <si>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</si>
  <si>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</si>
  <si>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</si>
  <si>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</si>
  <si>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</si>
  <si>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</si>
  <si>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</si>
  <si>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</si>
  <si>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</si>
  <si>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</si>
  <si>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</si>
  <si>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</si>
  <si>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</si>
  <si>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</si>
  <si>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</si>
  <si>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</si>
  <si>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</si>
  <si>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</si>
  <si>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</si>
  <si>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</si>
  <si>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</si>
  <si>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</si>
  <si>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</si>
  <si>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</si>
  <si>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</si>
  <si>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</si>
  <si>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</si>
  <si>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</si>
  <si>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</si>
  <si>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</si>
  <si>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</si>
  <si>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</si>
  <si>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</si>
  <si>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</si>
  <si>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</si>
  <si>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</si>
  <si>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</si>
  <si>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</si>
  <si>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</si>
  <si>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</si>
  <si>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</si>
  <si>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</si>
  <si>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</si>
  <si>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</si>
  <si>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</si>
  <si>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</si>
  <si>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</si>
  <si>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</si>
  <si>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</si>
  <si>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</si>
  <si>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</si>
  <si>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</si>
  <si>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12/06/22 - VENCIMENTO 20/06/22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</si>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</sst>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21444</v>
      </c>
      <c r="C7" s="10">
        <f>C8+C11</f>
        <v>29595</v>
      </c>
      <c r="D7" s="10">
        <f aca="true" t="shared" si="0" ref="D7:K7">D8+D11</f>
        <v>95999</v>
      </c>
      <c r="E7" s="10">
        <f t="shared" si="0"/>
        <v>82277</v>
      </c>
      <c r="F7" s="10">
        <f t="shared" si="0"/>
        <v>90919</v>
      </c>
      <c r="G7" s="10">
        <f t="shared" si="0"/>
        <v>36379</v>
      </c>
      <c r="H7" s="10">
        <f t="shared" si="0"/>
        <v>21690</v>
      </c>
      <c r="I7" s="10">
        <f t="shared" si="0"/>
        <v>38608</v>
      </c>
      <c r="J7" s="10">
        <f t="shared" si="0"/>
        <v>24325</v>
      </c>
      <c r="K7" s="10">
        <f t="shared" si="0"/>
        <v>70874</v>
      </c>
      <c r="L7" s="10">
        <f>SUM(B7:K7)</f>
        <v>512110</v>
      </c>
      <c r="M7" s="11"/>
    </row>
    <row r="8" spans="1:13" ht="17.25" customHeight="1">
      <c r="A8" s="12" t="s">
        <v>18</v>
      </c>
      <c r="B8" s="13">
        <f>B9+B10</f>
        <v>2233</v>
      </c>
      <c r="C8" s="13">
        <f aca="true" t="shared" si="1" ref="C8:K8">C9+C10</f>
        <v>2566</v>
      </c>
      <c r="D8" s="13">
        <f t="shared" si="1"/>
        <v>9102</v>
      </c>
      <c r="E8" s="13">
        <f t="shared" si="1"/>
        <v>7355</v>
      </c>
      <c r="F8" s="13">
        <f t="shared" si="1"/>
        <v>7794</v>
      </c>
      <c r="G8" s="13">
        <f t="shared" si="1"/>
        <v>3663</v>
      </c>
      <c r="H8" s="13">
        <f t="shared" si="1"/>
        <v>1787</v>
      </c>
      <c r="I8" s="13">
        <f t="shared" si="1"/>
        <v>2624</v>
      </c>
      <c r="J8" s="13">
        <f t="shared" si="1"/>
        <v>1939</v>
      </c>
      <c r="K8" s="13">
        <f t="shared" si="1"/>
        <v>5105</v>
      </c>
      <c r="L8" s="13">
        <f>SUM(B8:K8)</f>
        <v>44168</v>
      </c>
      <c r="M8"/>
    </row>
    <row r="9" spans="1:13" ht="17.25" customHeight="1">
      <c r="A9" s="14" t="s">
        <v>19</v>
      </c>
      <c r="B9" s="15">
        <v>2232</v>
      </c>
      <c r="C9" s="15">
        <v>2566</v>
      </c>
      <c r="D9" s="15">
        <v>9102</v>
      </c>
      <c r="E9" s="15">
        <v>7355</v>
      </c>
      <c r="F9" s="15">
        <v>7794</v>
      </c>
      <c r="G9" s="15">
        <v>3663</v>
      </c>
      <c r="H9" s="15">
        <v>1775</v>
      </c>
      <c r="I9" s="15">
        <v>2624</v>
      </c>
      <c r="J9" s="15">
        <v>1939</v>
      </c>
      <c r="K9" s="15">
        <v>5105</v>
      </c>
      <c r="L9" s="13">
        <f>SUM(B9:K9)</f>
        <v>44155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12</v>
      </c>
      <c r="I10" s="15">
        <v>0</v>
      </c>
      <c r="J10" s="15">
        <v>0</v>
      </c>
      <c r="K10" s="15">
        <v>0</v>
      </c>
      <c r="L10" s="13">
        <f>SUM(B10:K10)</f>
        <v>13</v>
      </c>
      <c r="M10"/>
    </row>
    <row r="11" spans="1:13" ht="17.25" customHeight="1">
      <c r="A11" s="12" t="s">
        <v>21</v>
      </c>
      <c r="B11" s="15">
        <v>19211</v>
      </c>
      <c r="C11" s="15">
        <v>27029</v>
      </c>
      <c r="D11" s="15">
        <v>86897</v>
      </c>
      <c r="E11" s="15">
        <v>74922</v>
      </c>
      <c r="F11" s="15">
        <v>83125</v>
      </c>
      <c r="G11" s="15">
        <v>32716</v>
      </c>
      <c r="H11" s="15">
        <v>19903</v>
      </c>
      <c r="I11" s="15">
        <v>35984</v>
      </c>
      <c r="J11" s="15">
        <v>22386</v>
      </c>
      <c r="K11" s="15">
        <v>65769</v>
      </c>
      <c r="L11" s="13">
        <f>SUM(B11:K11)</f>
        <v>467942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1.330862875500197</v>
      </c>
      <c r="C16" s="22">
        <v>1.217351353954126</v>
      </c>
      <c r="D16" s="22">
        <v>1.125588306366106</v>
      </c>
      <c r="E16" s="22">
        <v>1.113233875637759</v>
      </c>
      <c r="F16" s="22">
        <v>1.216883789836383</v>
      </c>
      <c r="G16" s="22">
        <v>1.173890454135719</v>
      </c>
      <c r="H16" s="22">
        <v>1.1795740770052</v>
      </c>
      <c r="I16" s="22">
        <v>1.17297654511894</v>
      </c>
      <c r="J16" s="22">
        <v>1.377875359388223</v>
      </c>
      <c r="K16" s="22">
        <v>1.106143674564339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SUM(B19:B27)</f>
        <v>200360.12000000002</v>
      </c>
      <c r="C18" s="25">
        <f aca="true" t="shared" si="2" ref="C18:K18">SUM(C19:C27)</f>
        <v>149743.17</v>
      </c>
      <c r="D18" s="25">
        <f t="shared" si="2"/>
        <v>533516.1200000001</v>
      </c>
      <c r="E18" s="25">
        <f t="shared" si="2"/>
        <v>457434.95999999996</v>
      </c>
      <c r="F18" s="25">
        <f t="shared" si="2"/>
        <v>486278.36</v>
      </c>
      <c r="G18" s="25">
        <f t="shared" si="2"/>
        <v>211162.07</v>
      </c>
      <c r="H18" s="25">
        <f t="shared" si="2"/>
        <v>139956.13</v>
      </c>
      <c r="I18" s="25">
        <f t="shared" si="2"/>
        <v>196417.34000000005</v>
      </c>
      <c r="J18" s="25">
        <f t="shared" si="2"/>
        <v>162870.95</v>
      </c>
      <c r="K18" s="25">
        <f t="shared" si="2"/>
        <v>305465.68</v>
      </c>
      <c r="L18" s="25">
        <f>SUM(B18:K18)</f>
        <v>2843204.9000000004</v>
      </c>
      <c r="M18"/>
    </row>
    <row r="19" spans="1:13" ht="17.25" customHeight="1">
      <c r="A19" s="26" t="s">
        <v>24</v>
      </c>
      <c r="B19" s="60">
        <f>ROUND((B13+B14)*B7,2)</f>
        <v>147912.13</v>
      </c>
      <c r="C19" s="60">
        <f aca="true" t="shared" si="3" ref="C19:K19">ROUND((C13+C14)*C7,2)</f>
        <v>115254.77</v>
      </c>
      <c r="D19" s="60">
        <f t="shared" si="3"/>
        <v>444964.96</v>
      </c>
      <c r="E19" s="60">
        <f t="shared" si="3"/>
        <v>386298.74</v>
      </c>
      <c r="F19" s="60">
        <f t="shared" si="3"/>
        <v>377168.38</v>
      </c>
      <c r="G19" s="60">
        <f t="shared" si="3"/>
        <v>165939.17</v>
      </c>
      <c r="H19" s="60">
        <f t="shared" si="3"/>
        <v>108983.57</v>
      </c>
      <c r="I19" s="60">
        <f t="shared" si="3"/>
        <v>160837.07</v>
      </c>
      <c r="J19" s="60">
        <f t="shared" si="3"/>
        <v>109136.55</v>
      </c>
      <c r="K19" s="60">
        <f t="shared" si="3"/>
        <v>259668.16</v>
      </c>
      <c r="L19" s="33">
        <f>SUM(B19:K19)</f>
        <v>2276163.5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48938.63</v>
      </c>
      <c r="C20" s="33">
        <f t="shared" si="4"/>
        <v>25050.78</v>
      </c>
      <c r="D20" s="33">
        <f t="shared" si="4"/>
        <v>55882.4</v>
      </c>
      <c r="E20" s="33">
        <f t="shared" si="4"/>
        <v>43742.1</v>
      </c>
      <c r="F20" s="33">
        <f t="shared" si="4"/>
        <v>81801.71</v>
      </c>
      <c r="G20" s="33">
        <f t="shared" si="4"/>
        <v>28855.24</v>
      </c>
      <c r="H20" s="33">
        <f t="shared" si="4"/>
        <v>19570.62</v>
      </c>
      <c r="I20" s="33">
        <f t="shared" si="4"/>
        <v>27821.04</v>
      </c>
      <c r="J20" s="33">
        <f t="shared" si="4"/>
        <v>41240.01</v>
      </c>
      <c r="K20" s="33">
        <f t="shared" si="4"/>
        <v>27562.13</v>
      </c>
      <c r="L20" s="33">
        <f aca="true" t="shared" si="5" ref="L19:L26">SUM(B20:K20)</f>
        <v>400464.66</v>
      </c>
      <c r="M20"/>
    </row>
    <row r="21" spans="1:13" ht="17.25" customHeight="1">
      <c r="A21" s="27" t="s">
        <v>26</v>
      </c>
      <c r="B21" s="33">
        <v>754.42</v>
      </c>
      <c r="C21" s="33">
        <v>6926.92</v>
      </c>
      <c r="D21" s="33">
        <v>26602.09</v>
      </c>
      <c r="E21" s="33">
        <v>21790.65</v>
      </c>
      <c r="F21" s="33">
        <v>23340.64</v>
      </c>
      <c r="G21" s="33">
        <v>15310.39</v>
      </c>
      <c r="H21" s="33">
        <v>8959.3</v>
      </c>
      <c r="I21" s="33">
        <v>5075.17</v>
      </c>
      <c r="J21" s="33">
        <v>8024.25</v>
      </c>
      <c r="K21" s="33">
        <v>13236.59</v>
      </c>
      <c r="L21" s="33">
        <f t="shared" si="5"/>
        <v>130020.42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498.03</v>
      </c>
      <c r="C24" s="33">
        <v>371.5</v>
      </c>
      <c r="D24" s="33">
        <v>1324.49</v>
      </c>
      <c r="E24" s="33">
        <v>1136.05</v>
      </c>
      <c r="F24" s="33">
        <v>1208.73</v>
      </c>
      <c r="G24" s="33">
        <v>524.95</v>
      </c>
      <c r="H24" s="33">
        <v>347.27</v>
      </c>
      <c r="I24" s="33">
        <v>487.26</v>
      </c>
      <c r="J24" s="33">
        <v>403.81</v>
      </c>
      <c r="K24" s="33">
        <v>759.16</v>
      </c>
      <c r="L24" s="33">
        <f t="shared" si="5"/>
        <v>7061.249999999999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337.54</v>
      </c>
      <c r="K25" s="33">
        <v>455.53</v>
      </c>
      <c r="L25" s="33">
        <f t="shared" si="5"/>
        <v>4292.299999999999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-115645.75</v>
      </c>
      <c r="C29" s="33">
        <f t="shared" si="6"/>
        <v>-13356.189999999999</v>
      </c>
      <c r="D29" s="33">
        <f t="shared" si="6"/>
        <v>-47413.79</v>
      </c>
      <c r="E29" s="33">
        <f t="shared" si="6"/>
        <v>-341381.74</v>
      </c>
      <c r="F29" s="33">
        <f t="shared" si="6"/>
        <v>-41014.9</v>
      </c>
      <c r="G29" s="33">
        <f t="shared" si="6"/>
        <v>-163036.25</v>
      </c>
      <c r="H29" s="33">
        <f t="shared" si="6"/>
        <v>-19541.82</v>
      </c>
      <c r="I29" s="33">
        <f t="shared" si="6"/>
        <v>-14255.08</v>
      </c>
      <c r="J29" s="33">
        <f t="shared" si="6"/>
        <v>-10777.02</v>
      </c>
      <c r="K29" s="33">
        <f t="shared" si="6"/>
        <v>-26683.4</v>
      </c>
      <c r="L29" s="33">
        <f aca="true" t="shared" si="7" ref="L29:L36">SUM(B29:K29)</f>
        <v>-793105.94</v>
      </c>
      <c r="M29"/>
    </row>
    <row r="30" spans="1:13" ht="18.75" customHeight="1">
      <c r="A30" s="27" t="s">
        <v>30</v>
      </c>
      <c r="B30" s="33">
        <f>B31+B32+B33+B34</f>
        <v>-9820.8</v>
      </c>
      <c r="C30" s="33">
        <f aca="true" t="shared" si="8" ref="C30:K30">C31+C32+C33+C34</f>
        <v>-11290.4</v>
      </c>
      <c r="D30" s="33">
        <f t="shared" si="8"/>
        <v>-40048.8</v>
      </c>
      <c r="E30" s="33">
        <f t="shared" si="8"/>
        <v>-32362</v>
      </c>
      <c r="F30" s="33">
        <f t="shared" si="8"/>
        <v>-34293.6</v>
      </c>
      <c r="G30" s="33">
        <f t="shared" si="8"/>
        <v>-16117.2</v>
      </c>
      <c r="H30" s="33">
        <f t="shared" si="8"/>
        <v>-7810</v>
      </c>
      <c r="I30" s="33">
        <f t="shared" si="8"/>
        <v>-11545.6</v>
      </c>
      <c r="J30" s="33">
        <f t="shared" si="8"/>
        <v>-8531.6</v>
      </c>
      <c r="K30" s="33">
        <f t="shared" si="8"/>
        <v>-22462</v>
      </c>
      <c r="L30" s="33">
        <f t="shared" si="7"/>
        <v>-194282.00000000003</v>
      </c>
      <c r="M30"/>
    </row>
    <row r="31" spans="1:13" s="36" customFormat="1" ht="18.75" customHeight="1">
      <c r="A31" s="34" t="s">
        <v>55</v>
      </c>
      <c r="B31" s="33">
        <f>-ROUND((B9)*$E$3,2)</f>
        <v>-9820.8</v>
      </c>
      <c r="C31" s="33">
        <f aca="true" t="shared" si="9" ref="C31:K31">-ROUND((C9)*$E$3,2)</f>
        <v>-11290.4</v>
      </c>
      <c r="D31" s="33">
        <f t="shared" si="9"/>
        <v>-40048.8</v>
      </c>
      <c r="E31" s="33">
        <f t="shared" si="9"/>
        <v>-32362</v>
      </c>
      <c r="F31" s="33">
        <f t="shared" si="9"/>
        <v>-34293.6</v>
      </c>
      <c r="G31" s="33">
        <f t="shared" si="9"/>
        <v>-16117.2</v>
      </c>
      <c r="H31" s="33">
        <f t="shared" si="9"/>
        <v>-7810</v>
      </c>
      <c r="I31" s="33">
        <f t="shared" si="9"/>
        <v>-11545.6</v>
      </c>
      <c r="J31" s="33">
        <f t="shared" si="9"/>
        <v>-8531.6</v>
      </c>
      <c r="K31" s="33">
        <f t="shared" si="9"/>
        <v>-22462</v>
      </c>
      <c r="L31" s="33">
        <f t="shared" si="7"/>
        <v>-194282.00000000003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-105824.95</v>
      </c>
      <c r="C35" s="38">
        <f aca="true" t="shared" si="10" ref="C35:K35">SUM(C36:C47)</f>
        <v>-2065.79</v>
      </c>
      <c r="D35" s="38">
        <f t="shared" si="10"/>
        <v>-7364.99</v>
      </c>
      <c r="E35" s="38">
        <f t="shared" si="10"/>
        <v>-309019.74</v>
      </c>
      <c r="F35" s="38">
        <f t="shared" si="10"/>
        <v>-6721.3</v>
      </c>
      <c r="G35" s="38">
        <f t="shared" si="10"/>
        <v>-146919.05</v>
      </c>
      <c r="H35" s="38">
        <f t="shared" si="10"/>
        <v>-11731.82</v>
      </c>
      <c r="I35" s="38">
        <f t="shared" si="10"/>
        <v>-2709.48</v>
      </c>
      <c r="J35" s="38">
        <f t="shared" si="10"/>
        <v>-2245.42</v>
      </c>
      <c r="K35" s="38">
        <f t="shared" si="10"/>
        <v>-4221.4</v>
      </c>
      <c r="L35" s="33">
        <f t="shared" si="7"/>
        <v>-598823.94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-297000</v>
      </c>
      <c r="F45" s="17">
        <v>0</v>
      </c>
      <c r="G45" s="17">
        <v>-144000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-441000</v>
      </c>
    </row>
    <row r="46" spans="1:12" ht="18.75" customHeight="1">
      <c r="A46" s="37" t="s">
        <v>73</v>
      </c>
      <c r="B46" s="17">
        <v>-2769.36</v>
      </c>
      <c r="C46" s="17">
        <v>-2065.79</v>
      </c>
      <c r="D46" s="17">
        <v>-7364.99</v>
      </c>
      <c r="E46" s="17">
        <v>-6317.13</v>
      </c>
      <c r="F46" s="17">
        <v>-6721.3</v>
      </c>
      <c r="G46" s="17">
        <v>-2919.05</v>
      </c>
      <c r="H46" s="17">
        <v>-1931.07</v>
      </c>
      <c r="I46" s="17">
        <v>-2709.48</v>
      </c>
      <c r="J46" s="17">
        <v>-2245.42</v>
      </c>
      <c r="K46" s="17">
        <v>-4221.4</v>
      </c>
      <c r="L46" s="30">
        <f t="shared" si="11"/>
        <v>-39264.99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84714.37000000002</v>
      </c>
      <c r="C50" s="41">
        <f>IF(C18+C29+C42+C51&lt;0,0,C18+C29+C51)</f>
        <v>136386.98</v>
      </c>
      <c r="D50" s="41">
        <f>IF(D18+D29+D42+D51&lt;0,0,D18+D29+D51)</f>
        <v>486102.33000000013</v>
      </c>
      <c r="E50" s="41">
        <f>IF(E18+E29+E42+E51&lt;0,0,E18+E29+E51)</f>
        <v>116053.21999999997</v>
      </c>
      <c r="F50" s="41">
        <f>IF(F18+F29+F42+F51&lt;0,0,F18+F29+F51)</f>
        <v>445263.45999999996</v>
      </c>
      <c r="G50" s="41">
        <f>IF(G18+G29+G42+G51&lt;0,0,G18+G29+G51)</f>
        <v>48125.82000000001</v>
      </c>
      <c r="H50" s="41">
        <f>IF(H18+H29+H42+H51&lt;0,0,H18+H29+H51)</f>
        <v>120414.31</v>
      </c>
      <c r="I50" s="41">
        <f>IF(I18+I29+I42+I51&lt;0,0,I18+I29+I51)</f>
        <v>182162.26000000007</v>
      </c>
      <c r="J50" s="41">
        <f>IF(J18+J29+J42+J51&lt;0,0,J18+J29+J51)</f>
        <v>152093.93000000002</v>
      </c>
      <c r="K50" s="41">
        <f>IF(K18+K29+K42+K51&lt;0,0,K18+K29+K51)</f>
        <v>278782.27999999997</v>
      </c>
      <c r="L50" s="42">
        <f>SUM(B50:K50)</f>
        <v>2050098.9600000002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84714.38</v>
      </c>
      <c r="C56" s="41">
        <f aca="true" t="shared" si="12" ref="C56:J56">SUM(C57:C68)</f>
        <v>136386.98</v>
      </c>
      <c r="D56" s="41">
        <f t="shared" si="12"/>
        <v>486102.33</v>
      </c>
      <c r="E56" s="41">
        <f t="shared" si="12"/>
        <v>116053.22</v>
      </c>
      <c r="F56" s="41">
        <f t="shared" si="12"/>
        <v>445263.46</v>
      </c>
      <c r="G56" s="41">
        <f t="shared" si="12"/>
        <v>48125.82</v>
      </c>
      <c r="H56" s="41">
        <f t="shared" si="12"/>
        <v>120414.32</v>
      </c>
      <c r="I56" s="41">
        <f>SUM(I57:I71)</f>
        <v>182162.26</v>
      </c>
      <c r="J56" s="41">
        <f t="shared" si="12"/>
        <v>152093.93</v>
      </c>
      <c r="K56" s="41">
        <f>SUM(K57:K70)</f>
        <v>278782.28</v>
      </c>
      <c r="L56" s="46">
        <f>SUM(B56:K56)</f>
        <v>2050098.9800000002</v>
      </c>
      <c r="M56" s="40"/>
    </row>
    <row r="57" spans="1:13" ht="18.75" customHeight="1">
      <c r="A57" s="47" t="s">
        <v>48</v>
      </c>
      <c r="B57" s="48">
        <v>84714.38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84714.38</v>
      </c>
      <c r="M57" s="40"/>
    </row>
    <row r="58" spans="1:12" ht="18.75" customHeight="1">
      <c r="A58" s="47" t="s">
        <v>58</v>
      </c>
      <c r="B58" s="17">
        <v>0</v>
      </c>
      <c r="C58" s="48">
        <v>119147.67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119147.67</v>
      </c>
    </row>
    <row r="59" spans="1:12" ht="18.75" customHeight="1">
      <c r="A59" s="47" t="s">
        <v>59</v>
      </c>
      <c r="B59" s="17">
        <v>0</v>
      </c>
      <c r="C59" s="48">
        <v>17239.31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17239.31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486102.33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486102.33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116053.22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116053.22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445263.46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445263.46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48125.82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48125.82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120414.32</v>
      </c>
      <c r="I64" s="17">
        <v>0</v>
      </c>
      <c r="J64" s="17">
        <v>0</v>
      </c>
      <c r="K64" s="17">
        <v>0</v>
      </c>
      <c r="L64" s="46">
        <f t="shared" si="13"/>
        <v>120414.32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152093.93</v>
      </c>
      <c r="K66" s="17">
        <v>0</v>
      </c>
      <c r="L66" s="46">
        <f t="shared" si="13"/>
        <v>152093.93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121688.47</v>
      </c>
      <c r="L67" s="46">
        <f t="shared" si="13"/>
        <v>121688.47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157093.81</v>
      </c>
      <c r="L68" s="46">
        <f t="shared" si="13"/>
        <v>157093.81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182162.26</v>
      </c>
      <c r="J71" s="52">
        <v>0</v>
      </c>
      <c r="K71" s="52">
        <v>0</v>
      </c>
      <c r="L71" s="51">
        <f>SUM(B71:K71)</f>
        <v>182162.26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2022-06-16T07:57:54Z</dcterms:modified>
  <cp:category/>
  <cp:version/>
  <cp:contentType/>
  <cp:contentStatus/>
</cp:coreProperties>
</file>