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<sst xmlns="http://schemas.openxmlformats.org/spreadsheetml/2006/main" count="82" uniqueCount="81">
  <si>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</si>
  <si>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</si>
  <si>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</si>
  <si>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</si>
  <si>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</si>
  <si>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</si>
  <si>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</si>
  <si>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</si>
  <si>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</si>
  <si>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</si>
  <si>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</si>
  <si>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</si>
  <si>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</si>
  <si>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</si>
  <si>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</si>
  <si>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</si>
  <si>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</si>
  <si>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</si>
  <si>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</si>
  <si>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</si>
  <si>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</si>
  <si>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</si>
  <si>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</si>
  <si>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</si>
  <si>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</si>
  <si>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</si>
  <si>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</si>
  <si>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</si>
  <si>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</si>
  <si>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</si>
  <si>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</si>
  <si>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</si>
  <si>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</si>
  <si>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</si>
  <si>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</si>
  <si>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</si>
  <si>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</si>
  <si>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</si>
  <si>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</si>
  <si>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</si>
  <si>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</si>
  <si>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</si>
  <si>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</si>
  <si>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</si>
  <si>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</si>
  <si>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</si>
  <si>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</si>
  <si>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</si>
  <si>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</si>
  <si>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</si>
  <si>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</si>
  <si>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</si>
  <si>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</si>
  <si>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</si>
  <si>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</si>
  <si>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</si>
  <si>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</si>
  <si>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</si>
  <si>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</si>
  <si>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</si>
  <si>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</si>
  <si>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</si>
  <si>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</si>
  <si>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</si>
  <si>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</si>
  <si>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</si>
  <si>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</si>
  <si>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</si>
  <si>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</si>
  <si>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</si>
  <si>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</si>
  <si>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</si>
  <si>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</si>
  <si>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10/06/22 - VENCIMENTO 20/06/22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</si>
  <si>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</si>
  <si>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</si>
  <si>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</si>
  <si>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</si>
  <si>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</si>
  <si>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</si>
  <si>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abril e maio.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</si>
</sst>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87392</v>
      </c>
      <c r="C7" s="10">
        <f>C8+C11</f>
        <v>103726</v>
      </c>
      <c r="D7" s="10">
        <f aca="true" t="shared" si="0" ref="D7:K7">D8+D11</f>
        <v>296181</v>
      </c>
      <c r="E7" s="10">
        <f t="shared" si="0"/>
        <v>243720</v>
      </c>
      <c r="F7" s="10">
        <f t="shared" si="0"/>
        <v>262742</v>
      </c>
      <c r="G7" s="10">
        <f t="shared" si="0"/>
        <v>142668</v>
      </c>
      <c r="H7" s="10">
        <f t="shared" si="0"/>
        <v>74955</v>
      </c>
      <c r="I7" s="10">
        <f t="shared" si="0"/>
        <v>115082</v>
      </c>
      <c r="J7" s="10">
        <f t="shared" si="0"/>
        <v>115422</v>
      </c>
      <c r="K7" s="10">
        <f t="shared" si="0"/>
        <v>211929</v>
      </c>
      <c r="L7" s="10">
        <f>SUM(B7:K7)</f>
        <v>1653817</v>
      </c>
      <c r="M7" s="11"/>
    </row>
    <row r="8" spans="1:13" ht="17.25" customHeight="1">
      <c r="A8" s="12" t="s">
        <v>18</v>
      </c>
      <c r="B8" s="13">
        <f>B9+B10</f>
        <v>6090</v>
      </c>
      <c r="C8" s="13">
        <f aca="true" t="shared" si="1" ref="C8:K8">C9+C10</f>
        <v>6677</v>
      </c>
      <c r="D8" s="13">
        <f t="shared" si="1"/>
        <v>19520</v>
      </c>
      <c r="E8" s="13">
        <f t="shared" si="1"/>
        <v>14301</v>
      </c>
      <c r="F8" s="13">
        <f t="shared" si="1"/>
        <v>14073</v>
      </c>
      <c r="G8" s="13">
        <f t="shared" si="1"/>
        <v>10295</v>
      </c>
      <c r="H8" s="13">
        <f t="shared" si="1"/>
        <v>4678</v>
      </c>
      <c r="I8" s="13">
        <f t="shared" si="1"/>
        <v>5577</v>
      </c>
      <c r="J8" s="13">
        <f t="shared" si="1"/>
        <v>7368</v>
      </c>
      <c r="K8" s="13">
        <f t="shared" si="1"/>
        <v>12577</v>
      </c>
      <c r="L8" s="13">
        <f>SUM(B8:K8)</f>
        <v>101156</v>
      </c>
      <c r="M8"/>
    </row>
    <row r="9" spans="1:13" ht="17.25" customHeight="1">
      <c r="A9" s="14" t="s">
        <v>19</v>
      </c>
      <c r="B9" s="15">
        <v>6090</v>
      </c>
      <c r="C9" s="15">
        <v>6677</v>
      </c>
      <c r="D9" s="15">
        <v>19520</v>
      </c>
      <c r="E9" s="15">
        <v>14301</v>
      </c>
      <c r="F9" s="15">
        <v>14073</v>
      </c>
      <c r="G9" s="15">
        <v>10295</v>
      </c>
      <c r="H9" s="15">
        <v>4639</v>
      </c>
      <c r="I9" s="15">
        <v>5577</v>
      </c>
      <c r="J9" s="15">
        <v>7368</v>
      </c>
      <c r="K9" s="15">
        <v>12577</v>
      </c>
      <c r="L9" s="13">
        <f>SUM(B9:K9)</f>
        <v>101117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39</v>
      </c>
      <c r="M10"/>
    </row>
    <row r="11" spans="1:13" ht="17.25" customHeight="1">
      <c r="A11" s="12" t="s">
        <v>21</v>
      </c>
      <c r="B11" s="15">
        <v>81302</v>
      </c>
      <c r="C11" s="15">
        <v>97049</v>
      </c>
      <c r="D11" s="15">
        <v>276661</v>
      </c>
      <c r="E11" s="15">
        <v>229419</v>
      </c>
      <c r="F11" s="15">
        <v>248669</v>
      </c>
      <c r="G11" s="15">
        <v>132373</v>
      </c>
      <c r="H11" s="15">
        <v>70277</v>
      </c>
      <c r="I11" s="15">
        <v>109505</v>
      </c>
      <c r="J11" s="15">
        <v>108054</v>
      </c>
      <c r="K11" s="15">
        <v>199352</v>
      </c>
      <c r="L11" s="13">
        <f>SUM(B11:K11)</f>
        <v>1552661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1.285324420945389</v>
      </c>
      <c r="C16" s="22">
        <v>1.238119238653947</v>
      </c>
      <c r="D16" s="22">
        <v>1.101006401119796</v>
      </c>
      <c r="E16" s="22">
        <v>1.12131842071989</v>
      </c>
      <c r="F16" s="22">
        <v>1.238324709201526</v>
      </c>
      <c r="G16" s="22">
        <v>1.246936092613998</v>
      </c>
      <c r="H16" s="22">
        <v>1.169997900667349</v>
      </c>
      <c r="I16" s="22">
        <v>1.211539550379285</v>
      </c>
      <c r="J16" s="22">
        <v>1.373190476321417</v>
      </c>
      <c r="K16" s="22">
        <v>1.147903657270754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SUM(B19:B27)</f>
        <v>781072.55</v>
      </c>
      <c r="C18" s="25">
        <f aca="true" t="shared" si="2" ref="C18:K18">SUM(C19:C27)</f>
        <v>513879.8600000001</v>
      </c>
      <c r="D18" s="25">
        <f t="shared" si="2"/>
        <v>1566811.3599999999</v>
      </c>
      <c r="E18" s="25">
        <f t="shared" si="2"/>
        <v>1322379.79</v>
      </c>
      <c r="F18" s="25">
        <f t="shared" si="2"/>
        <v>1408539.6999999997</v>
      </c>
      <c r="G18" s="25">
        <f t="shared" si="2"/>
        <v>847921.9899999999</v>
      </c>
      <c r="H18" s="25">
        <f t="shared" si="2"/>
        <v>462641.08</v>
      </c>
      <c r="I18" s="25">
        <f t="shared" si="2"/>
        <v>596709.4799999997</v>
      </c>
      <c r="J18" s="25">
        <f t="shared" si="2"/>
        <v>735165.9199999999</v>
      </c>
      <c r="K18" s="25">
        <f t="shared" si="2"/>
        <v>920546.1799999999</v>
      </c>
      <c r="L18" s="25">
        <f>SUM(B18:K18)</f>
        <v>9155667.91</v>
      </c>
      <c r="M18"/>
    </row>
    <row r="19" spans="1:13" ht="17.25" customHeight="1">
      <c r="A19" s="26" t="s">
        <v>24</v>
      </c>
      <c r="B19" s="60">
        <f>ROUND((B13+B14)*B7,2)</f>
        <v>602795.06</v>
      </c>
      <c r="C19" s="60">
        <f aca="true" t="shared" si="3" ref="C19:K19">ROUND((C13+C14)*C7,2)</f>
        <v>403950.53</v>
      </c>
      <c r="D19" s="60">
        <f t="shared" si="3"/>
        <v>1372828.55</v>
      </c>
      <c r="E19" s="60">
        <f t="shared" si="3"/>
        <v>1144289.77</v>
      </c>
      <c r="F19" s="60">
        <f t="shared" si="3"/>
        <v>1089958.91</v>
      </c>
      <c r="G19" s="60">
        <f t="shared" si="3"/>
        <v>650765.82</v>
      </c>
      <c r="H19" s="60">
        <f t="shared" si="3"/>
        <v>376618.89</v>
      </c>
      <c r="I19" s="60">
        <f t="shared" si="3"/>
        <v>479420.1</v>
      </c>
      <c r="J19" s="60">
        <f t="shared" si="3"/>
        <v>517852.35</v>
      </c>
      <c r="K19" s="60">
        <f t="shared" si="3"/>
        <v>776465.47</v>
      </c>
      <c r="L19" s="33">
        <f>SUM(B19:K19)</f>
        <v>7414945.449999999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171992.15</v>
      </c>
      <c r="C20" s="33">
        <f t="shared" si="4"/>
        <v>96188.39</v>
      </c>
      <c r="D20" s="33">
        <f t="shared" si="4"/>
        <v>138664.47</v>
      </c>
      <c r="E20" s="33">
        <f t="shared" si="4"/>
        <v>138823.43</v>
      </c>
      <c r="F20" s="33">
        <f t="shared" si="4"/>
        <v>259764.14</v>
      </c>
      <c r="G20" s="33">
        <f t="shared" si="4"/>
        <v>160697.57</v>
      </c>
      <c r="H20" s="33">
        <f t="shared" si="4"/>
        <v>64024.42</v>
      </c>
      <c r="I20" s="33">
        <f t="shared" si="4"/>
        <v>101416.31</v>
      </c>
      <c r="J20" s="33">
        <f t="shared" si="4"/>
        <v>193257.57</v>
      </c>
      <c r="K20" s="33">
        <f t="shared" si="4"/>
        <v>114842.08</v>
      </c>
      <c r="L20" s="33">
        <f aca="true" t="shared" si="5" ref="L19:L26">SUM(B20:K20)</f>
        <v>1439670.53</v>
      </c>
      <c r="M20"/>
    </row>
    <row r="21" spans="1:13" ht="17.25" customHeight="1">
      <c r="A21" s="27" t="s">
        <v>26</v>
      </c>
      <c r="B21" s="33">
        <v>3385.03</v>
      </c>
      <c r="C21" s="33">
        <v>11179.09</v>
      </c>
      <c r="D21" s="33">
        <v>49286.67</v>
      </c>
      <c r="E21" s="33">
        <v>33711.58</v>
      </c>
      <c r="F21" s="33">
        <v>54900.17</v>
      </c>
      <c r="G21" s="33">
        <v>35229.04</v>
      </c>
      <c r="H21" s="33">
        <v>19522.82</v>
      </c>
      <c r="I21" s="33">
        <v>13186.32</v>
      </c>
      <c r="J21" s="33">
        <v>19383.96</v>
      </c>
      <c r="K21" s="33">
        <v>24242.52</v>
      </c>
      <c r="L21" s="33">
        <f t="shared" si="5"/>
        <v>264027.2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643.4</v>
      </c>
      <c r="C24" s="33">
        <v>422.65</v>
      </c>
      <c r="D24" s="33">
        <v>1289.49</v>
      </c>
      <c r="E24" s="33">
        <v>1087.59</v>
      </c>
      <c r="F24" s="33">
        <v>1157.58</v>
      </c>
      <c r="G24" s="33">
        <v>697.24</v>
      </c>
      <c r="H24" s="33">
        <v>379.58</v>
      </c>
      <c r="I24" s="33">
        <v>489.95</v>
      </c>
      <c r="J24" s="33">
        <v>605.71</v>
      </c>
      <c r="K24" s="33">
        <v>756.47</v>
      </c>
      <c r="L24" s="33">
        <f t="shared" si="5"/>
        <v>7529.66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-825593.23</v>
      </c>
      <c r="C29" s="33">
        <f t="shared" si="6"/>
        <v>-34266.75</v>
      </c>
      <c r="D29" s="33">
        <f t="shared" si="6"/>
        <v>-93058.39</v>
      </c>
      <c r="E29" s="33">
        <f t="shared" si="6"/>
        <v>222325.3099999999</v>
      </c>
      <c r="F29" s="33">
        <f t="shared" si="6"/>
        <v>-68358.08</v>
      </c>
      <c r="G29" s="33">
        <f t="shared" si="6"/>
        <v>94780.9</v>
      </c>
      <c r="H29" s="33">
        <f t="shared" si="6"/>
        <v>-33276.27</v>
      </c>
      <c r="I29" s="33">
        <f t="shared" si="6"/>
        <v>-27263.25</v>
      </c>
      <c r="J29" s="33">
        <f t="shared" si="6"/>
        <v>-35787.340000000004</v>
      </c>
      <c r="K29" s="33">
        <f t="shared" si="6"/>
        <v>-59545.23</v>
      </c>
      <c r="L29" s="33">
        <f aca="true" t="shared" si="7" ref="L29:L36">SUM(B29:K29)</f>
        <v>-860042.33</v>
      </c>
      <c r="M29"/>
    </row>
    <row r="30" spans="1:13" ht="18.75" customHeight="1">
      <c r="A30" s="27" t="s">
        <v>30</v>
      </c>
      <c r="B30" s="33">
        <f>B31+B32+B33+B34</f>
        <v>-26796</v>
      </c>
      <c r="C30" s="33">
        <f aca="true" t="shared" si="8" ref="C30:K30">C31+C32+C33+C34</f>
        <v>-29378.8</v>
      </c>
      <c r="D30" s="33">
        <f t="shared" si="8"/>
        <v>-85888</v>
      </c>
      <c r="E30" s="33">
        <f t="shared" si="8"/>
        <v>-62924.4</v>
      </c>
      <c r="F30" s="33">
        <f t="shared" si="8"/>
        <v>-61921.2</v>
      </c>
      <c r="G30" s="33">
        <f t="shared" si="8"/>
        <v>-45298</v>
      </c>
      <c r="H30" s="33">
        <f t="shared" si="8"/>
        <v>-20411.6</v>
      </c>
      <c r="I30" s="33">
        <f t="shared" si="8"/>
        <v>-24538.8</v>
      </c>
      <c r="J30" s="33">
        <f t="shared" si="8"/>
        <v>-32419.2</v>
      </c>
      <c r="K30" s="33">
        <f t="shared" si="8"/>
        <v>-55338.8</v>
      </c>
      <c r="L30" s="33">
        <f t="shared" si="7"/>
        <v>-444914.79999999993</v>
      </c>
      <c r="M30"/>
    </row>
    <row r="31" spans="1:13" s="36" customFormat="1" ht="18.75" customHeight="1">
      <c r="A31" s="34" t="s">
        <v>54</v>
      </c>
      <c r="B31" s="33">
        <f>-ROUND((B9)*$E$3,2)</f>
        <v>-26796</v>
      </c>
      <c r="C31" s="33">
        <f aca="true" t="shared" si="9" ref="C31:K31">-ROUND((C9)*$E$3,2)</f>
        <v>-29378.8</v>
      </c>
      <c r="D31" s="33">
        <f t="shared" si="9"/>
        <v>-85888</v>
      </c>
      <c r="E31" s="33">
        <f t="shared" si="9"/>
        <v>-62924.4</v>
      </c>
      <c r="F31" s="33">
        <f t="shared" si="9"/>
        <v>-61921.2</v>
      </c>
      <c r="G31" s="33">
        <f t="shared" si="9"/>
        <v>-45298</v>
      </c>
      <c r="H31" s="33">
        <f t="shared" si="9"/>
        <v>-20411.6</v>
      </c>
      <c r="I31" s="33">
        <f t="shared" si="9"/>
        <v>-24538.8</v>
      </c>
      <c r="J31" s="33">
        <f t="shared" si="9"/>
        <v>-32419.2</v>
      </c>
      <c r="K31" s="33">
        <f t="shared" si="9"/>
        <v>-55338.8</v>
      </c>
      <c r="L31" s="33">
        <f t="shared" si="7"/>
        <v>-444914.79999999993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-106633.3</v>
      </c>
      <c r="C35" s="38">
        <f aca="true" t="shared" si="10" ref="C35:K35">SUM(C36:C47)</f>
        <v>-4887.95</v>
      </c>
      <c r="D35" s="38">
        <f t="shared" si="10"/>
        <v>-7170.39</v>
      </c>
      <c r="E35" s="38">
        <f t="shared" si="10"/>
        <v>285249.7099999999</v>
      </c>
      <c r="F35" s="38">
        <f t="shared" si="10"/>
        <v>-6436.88</v>
      </c>
      <c r="G35" s="38">
        <f t="shared" si="10"/>
        <v>140078.9</v>
      </c>
      <c r="H35" s="38">
        <f t="shared" si="10"/>
        <v>-12864.669999999998</v>
      </c>
      <c r="I35" s="38">
        <f t="shared" si="10"/>
        <v>-2724.45</v>
      </c>
      <c r="J35" s="38">
        <f t="shared" si="10"/>
        <v>-3368.14</v>
      </c>
      <c r="K35" s="38">
        <f t="shared" si="10"/>
        <v>-4206.43</v>
      </c>
      <c r="L35" s="33">
        <f t="shared" si="7"/>
        <v>277036.39999999985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-2537.74</v>
      </c>
      <c r="D39" s="17">
        <v>0</v>
      </c>
      <c r="E39" s="17">
        <v>0</v>
      </c>
      <c r="F39" s="17">
        <v>0</v>
      </c>
      <c r="G39" s="17">
        <v>-44</v>
      </c>
      <c r="H39" s="17">
        <v>-953.22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-3534.96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1287000</v>
      </c>
      <c r="F44" s="17">
        <v>0</v>
      </c>
      <c r="G44" s="17">
        <v>729000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2016000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17">
        <v>-3577.71</v>
      </c>
      <c r="C46" s="17">
        <v>-2350.21</v>
      </c>
      <c r="D46" s="17">
        <v>-7170.39</v>
      </c>
      <c r="E46" s="17">
        <v>-6047.68</v>
      </c>
      <c r="F46" s="17">
        <v>-6436.88</v>
      </c>
      <c r="G46" s="17">
        <v>-3877.1</v>
      </c>
      <c r="H46" s="17">
        <v>-2110.7</v>
      </c>
      <c r="I46" s="17">
        <v>-2724.45</v>
      </c>
      <c r="J46" s="17">
        <v>-3368.14</v>
      </c>
      <c r="K46" s="17">
        <v>-4206.43</v>
      </c>
      <c r="L46" s="30">
        <f t="shared" si="11"/>
        <v>-41869.69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-692163.93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-692163.93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0</v>
      </c>
      <c r="C50" s="41">
        <f>IF(C18+C29+C42+C51&lt;0,0,C18+C29+C51)</f>
        <v>479613.1100000001</v>
      </c>
      <c r="D50" s="41">
        <f>IF(D18+D29+D42+D51&lt;0,0,D18+D29+D51)</f>
        <v>1473752.97</v>
      </c>
      <c r="E50" s="41">
        <f>IF(E18+E29+E42+E51&lt;0,0,E18+E29+E51)</f>
        <v>1544705.0999999999</v>
      </c>
      <c r="F50" s="41">
        <f>IF(F18+F29+F42+F51&lt;0,0,F18+F29+F51)</f>
        <v>1340181.6199999996</v>
      </c>
      <c r="G50" s="41">
        <f>IF(G18+G29+G42+G51&lt;0,0,G18+G29+G51)</f>
        <v>942702.8899999999</v>
      </c>
      <c r="H50" s="41">
        <f>IF(H18+H29+H42+H51&lt;0,0,H18+H29+H51)</f>
        <v>429364.81</v>
      </c>
      <c r="I50" s="41">
        <f>IF(I18+I29+I42+I51&lt;0,0,I18+I29+I51)</f>
        <v>569446.2299999997</v>
      </c>
      <c r="J50" s="41">
        <f>IF(J18+J29+J42+J51&lt;0,0,J18+J29+J51)</f>
        <v>699378.58</v>
      </c>
      <c r="K50" s="41">
        <f>IF(K18+K29+K42+K51&lt;0,0,K18+K29+K51)</f>
        <v>861000.95</v>
      </c>
      <c r="L50" s="42">
        <f>SUM(B50:K50)</f>
        <v>8340146.259999998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-44520.679999999935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33">
        <f>SUM(B52:K52)</f>
        <v>-44520.679999999935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0</v>
      </c>
      <c r="C56" s="41">
        <f aca="true" t="shared" si="12" ref="C56:J56">SUM(C57:C68)</f>
        <v>479613.12</v>
      </c>
      <c r="D56" s="41">
        <f t="shared" si="12"/>
        <v>1473752.97</v>
      </c>
      <c r="E56" s="41">
        <f t="shared" si="12"/>
        <v>1544705.1</v>
      </c>
      <c r="F56" s="41">
        <f t="shared" si="12"/>
        <v>1340181.62</v>
      </c>
      <c r="G56" s="41">
        <f t="shared" si="12"/>
        <v>942702.88</v>
      </c>
      <c r="H56" s="41">
        <f t="shared" si="12"/>
        <v>429364.81</v>
      </c>
      <c r="I56" s="41">
        <f>SUM(I57:I71)</f>
        <v>569446.23</v>
      </c>
      <c r="J56" s="41">
        <f t="shared" si="12"/>
        <v>699378.58</v>
      </c>
      <c r="K56" s="41">
        <f>SUM(K57:K70)</f>
        <v>861000.95</v>
      </c>
      <c r="L56" s="46">
        <f>SUM(B56:K56)</f>
        <v>8340146.260000001</v>
      </c>
      <c r="M56" s="40"/>
    </row>
    <row r="57" spans="1:13" ht="18.75" customHeight="1">
      <c r="A57" s="47" t="s">
        <v>47</v>
      </c>
      <c r="B57" s="48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0</v>
      </c>
      <c r="M57" s="40"/>
    </row>
    <row r="58" spans="1:12" ht="18.75" customHeight="1">
      <c r="A58" s="47" t="s">
        <v>57</v>
      </c>
      <c r="B58" s="17">
        <v>0</v>
      </c>
      <c r="C58" s="48">
        <v>419421.67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419421.67</v>
      </c>
    </row>
    <row r="59" spans="1:12" ht="18.75" customHeight="1">
      <c r="A59" s="47" t="s">
        <v>58</v>
      </c>
      <c r="B59" s="17">
        <v>0</v>
      </c>
      <c r="C59" s="48">
        <v>60191.45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60191.45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1473752.97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1473752.97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1544705.1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1544705.1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1340181.62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1340181.62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942702.88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942702.88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429364.81</v>
      </c>
      <c r="I64" s="17">
        <v>0</v>
      </c>
      <c r="J64" s="17">
        <v>0</v>
      </c>
      <c r="K64" s="17">
        <v>0</v>
      </c>
      <c r="L64" s="46">
        <f t="shared" si="13"/>
        <v>429364.81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699378.58</v>
      </c>
      <c r="K66" s="17">
        <v>0</v>
      </c>
      <c r="L66" s="46">
        <f t="shared" si="13"/>
        <v>699378.58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496194.85</v>
      </c>
      <c r="L67" s="46">
        <f t="shared" si="13"/>
        <v>496194.85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364806.1</v>
      </c>
      <c r="L68" s="46">
        <f t="shared" si="13"/>
        <v>364806.1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569446.23</v>
      </c>
      <c r="J71" s="52">
        <v>0</v>
      </c>
      <c r="K71" s="52">
        <v>0</v>
      </c>
      <c r="L71" s="51">
        <f>SUM(B71:K71)</f>
        <v>569446.23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2022-06-16T07:47:44Z</dcterms:modified>
  <cp:category/>
  <cp:version/>
  <cp:contentType/>
  <cp:contentStatus/>
</cp:coreProperties>
</file>