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<sst xmlns="http://schemas.openxmlformats.org/spreadsheetml/2006/main" count="82" uniqueCount="81">
  <si>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</si>
  <si>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</si>
  <si>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</si>
  <si>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</si>
  <si>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</si>
  <si>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</si>
  <si>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</si>
  <si>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</si>
  <si>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</si>
  <si>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</si>
  <si>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</si>
  <si>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</si>
  <si>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</si>
  <si>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</si>
  <si>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</si>
  <si>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</si>
  <si>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</si>
  <si>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</si>
  <si>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</si>
  <si>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</si>
  <si>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</si>
  <si>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</si>
  <si>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</si>
  <si>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</si>
  <si>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</si>
  <si>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</si>
  <si>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</si>
  <si>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</si>
  <si>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</si>
  <si>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</si>
  <si>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</si>
  <si>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</si>
  <si>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</si>
  <si>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</si>
  <si>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</si>
  <si>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</si>
  <si>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</si>
  <si>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</si>
  <si>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</si>
  <si>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</si>
  <si>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</si>
  <si>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</si>
  <si>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</si>
  <si>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</si>
  <si>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</si>
  <si>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</si>
  <si>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</si>
  <si>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</si>
  <si>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</si>
  <si>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</si>
  <si>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</si>
  <si>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</si>
  <si>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</si>
  <si>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</si>
  <si>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</si>
  <si>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</si>
  <si>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</si>
  <si>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</si>
  <si>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</si>
  <si>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</si>
  <si>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</si>
  <si>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</si>
  <si>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</si>
  <si>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</si>
  <si>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</si>
  <si>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</si>
  <si>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</si>
  <si>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</si>
  <si>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</si>
  <si>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</si>
  <si>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</si>
  <si>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</si>
  <si>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</si>
  <si>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09/06/22 - VENCIMENTO 17/06/22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</si>
  <si>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</si>
  <si>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</si>
  <si>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</si>
  <si>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</si>
  <si>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</si>
  <si>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</si>
  <si>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Valores da quinta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</si>
</sst>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82834</v>
      </c>
      <c r="C7" s="10">
        <f>C8+C11</f>
        <v>108418</v>
      </c>
      <c r="D7" s="10">
        <f aca="true" t="shared" si="0" ref="D7:K7">D8+D11</f>
        <v>322839</v>
      </c>
      <c r="E7" s="10">
        <f t="shared" si="0"/>
        <v>257478</v>
      </c>
      <c r="F7" s="10">
        <f t="shared" si="0"/>
        <v>275694</v>
      </c>
      <c r="G7" s="10">
        <f t="shared" si="0"/>
        <v>149308</v>
      </c>
      <c r="H7" s="10">
        <f t="shared" si="0"/>
        <v>79357</v>
      </c>
      <c r="I7" s="10">
        <f t="shared" si="0"/>
        <v>118735</v>
      </c>
      <c r="J7" s="10">
        <f t="shared" si="0"/>
        <v>121875</v>
      </c>
      <c r="K7" s="10">
        <f t="shared" si="0"/>
        <v>217183</v>
      </c>
      <c r="L7" s="10">
        <f>SUM(B7:K7)</f>
        <v>1733721</v>
      </c>
      <c r="M7" s="11"/>
    </row>
    <row r="8" spans="1:13" ht="17.25" customHeight="1">
      <c r="A8" s="12" t="s">
        <v>18</v>
      </c>
      <c r="B8" s="13">
        <f>B9+B10</f>
        <v>5598</v>
      </c>
      <c r="C8" s="13">
        <f aca="true" t="shared" si="1" ref="C8:K8">C9+C10</f>
        <v>6715</v>
      </c>
      <c r="D8" s="13">
        <f t="shared" si="1"/>
        <v>19918</v>
      </c>
      <c r="E8" s="13">
        <f t="shared" si="1"/>
        <v>14152</v>
      </c>
      <c r="F8" s="13">
        <f t="shared" si="1"/>
        <v>13685</v>
      </c>
      <c r="G8" s="13">
        <f t="shared" si="1"/>
        <v>10264</v>
      </c>
      <c r="H8" s="13">
        <f t="shared" si="1"/>
        <v>4783</v>
      </c>
      <c r="I8" s="13">
        <f t="shared" si="1"/>
        <v>5507</v>
      </c>
      <c r="J8" s="13">
        <f t="shared" si="1"/>
        <v>7658</v>
      </c>
      <c r="K8" s="13">
        <f t="shared" si="1"/>
        <v>12361</v>
      </c>
      <c r="L8" s="13">
        <f>SUM(B8:K8)</f>
        <v>100641</v>
      </c>
      <c r="M8"/>
    </row>
    <row r="9" spans="1:13" ht="17.25" customHeight="1">
      <c r="A9" s="14" t="s">
        <v>19</v>
      </c>
      <c r="B9" s="15">
        <v>5597</v>
      </c>
      <c r="C9" s="15">
        <v>6715</v>
      </c>
      <c r="D9" s="15">
        <v>19918</v>
      </c>
      <c r="E9" s="15">
        <v>14152</v>
      </c>
      <c r="F9" s="15">
        <v>13685</v>
      </c>
      <c r="G9" s="15">
        <v>10264</v>
      </c>
      <c r="H9" s="15">
        <v>4739</v>
      </c>
      <c r="I9" s="15">
        <v>5507</v>
      </c>
      <c r="J9" s="15">
        <v>7658</v>
      </c>
      <c r="K9" s="15">
        <v>12361</v>
      </c>
      <c r="L9" s="13">
        <f>SUM(B9:K9)</f>
        <v>100596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>SUM(B10:K10)</f>
        <v>45</v>
      </c>
      <c r="M10"/>
    </row>
    <row r="11" spans="1:13" ht="17.25" customHeight="1">
      <c r="A11" s="12" t="s">
        <v>21</v>
      </c>
      <c r="B11" s="15">
        <v>77236</v>
      </c>
      <c r="C11" s="15">
        <v>101703</v>
      </c>
      <c r="D11" s="15">
        <v>302921</v>
      </c>
      <c r="E11" s="15">
        <v>243326</v>
      </c>
      <c r="F11" s="15">
        <v>262009</v>
      </c>
      <c r="G11" s="15">
        <v>139044</v>
      </c>
      <c r="H11" s="15">
        <v>74574</v>
      </c>
      <c r="I11" s="15">
        <v>113228</v>
      </c>
      <c r="J11" s="15">
        <v>114217</v>
      </c>
      <c r="K11" s="15">
        <v>204822</v>
      </c>
      <c r="L11" s="13">
        <f>SUM(B11:K11)</f>
        <v>1633080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1.288860882946379</v>
      </c>
      <c r="C16" s="22">
        <v>1.191177433344367</v>
      </c>
      <c r="D16" s="22">
        <v>1.062882120824751</v>
      </c>
      <c r="E16" s="22">
        <v>1.083068132009299</v>
      </c>
      <c r="F16" s="22">
        <v>1.194197367777595</v>
      </c>
      <c r="G16" s="22">
        <v>1.204182057872674</v>
      </c>
      <c r="H16" s="22">
        <v>1.116625654228349</v>
      </c>
      <c r="I16" s="22">
        <v>1.186889906718793</v>
      </c>
      <c r="J16" s="22">
        <v>1.308452959063357</v>
      </c>
      <c r="K16" s="22">
        <v>1.134920872106953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69</v>
      </c>
      <c r="B18" s="25">
        <f>SUM(B19:B27)</f>
        <v>742818.6199999999</v>
      </c>
      <c r="C18" s="25">
        <f aca="true" t="shared" si="2" ref="C18:K18">SUM(C19:C27)</f>
        <v>516886.5800000001</v>
      </c>
      <c r="D18" s="25">
        <f t="shared" si="2"/>
        <v>1648607.93</v>
      </c>
      <c r="E18" s="25">
        <f t="shared" si="2"/>
        <v>1349099.6600000001</v>
      </c>
      <c r="F18" s="25">
        <f t="shared" si="2"/>
        <v>1425024.5599999998</v>
      </c>
      <c r="G18" s="25">
        <f t="shared" si="2"/>
        <v>856752.83</v>
      </c>
      <c r="H18" s="25">
        <f t="shared" si="2"/>
        <v>467061.70999999996</v>
      </c>
      <c r="I18" s="25">
        <f t="shared" si="2"/>
        <v>603159.83</v>
      </c>
      <c r="J18" s="25">
        <f t="shared" si="2"/>
        <v>739246.7800000001</v>
      </c>
      <c r="K18" s="25">
        <f t="shared" si="2"/>
        <v>932111.94</v>
      </c>
      <c r="L18" s="25">
        <f>SUM(B18:K18)</f>
        <v>9280770.44</v>
      </c>
      <c r="M18"/>
    </row>
    <row r="19" spans="1:13" ht="17.25" customHeight="1">
      <c r="A19" s="26" t="s">
        <v>24</v>
      </c>
      <c r="B19" s="60">
        <f>ROUND((B13+B14)*B7,2)</f>
        <v>571355.8</v>
      </c>
      <c r="C19" s="60">
        <f aca="true" t="shared" si="3" ref="C19:K19">ROUND((C13+C14)*C7,2)</f>
        <v>422223.06</v>
      </c>
      <c r="D19" s="60">
        <f t="shared" si="3"/>
        <v>1496391.05</v>
      </c>
      <c r="E19" s="60">
        <f t="shared" si="3"/>
        <v>1208884.96</v>
      </c>
      <c r="F19" s="60">
        <f t="shared" si="3"/>
        <v>1143688.99</v>
      </c>
      <c r="G19" s="60">
        <f t="shared" si="3"/>
        <v>681053.51</v>
      </c>
      <c r="H19" s="60">
        <f t="shared" si="3"/>
        <v>398737.18</v>
      </c>
      <c r="I19" s="60">
        <f t="shared" si="3"/>
        <v>494638.14</v>
      </c>
      <c r="J19" s="60">
        <f t="shared" si="3"/>
        <v>546804.38</v>
      </c>
      <c r="K19" s="60">
        <f t="shared" si="3"/>
        <v>795715.08</v>
      </c>
      <c r="L19" s="33">
        <f>SUM(B19:K19)</f>
        <v>7759492.149999999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165042.34</v>
      </c>
      <c r="C20" s="33">
        <f t="shared" si="4"/>
        <v>80719.52</v>
      </c>
      <c r="D20" s="33">
        <f t="shared" si="4"/>
        <v>94096.24</v>
      </c>
      <c r="E20" s="33">
        <f t="shared" si="4"/>
        <v>100419.82</v>
      </c>
      <c r="F20" s="33">
        <f t="shared" si="4"/>
        <v>222101.39</v>
      </c>
      <c r="G20" s="33">
        <f t="shared" si="4"/>
        <v>139058.91</v>
      </c>
      <c r="H20" s="33">
        <f t="shared" si="4"/>
        <v>46502.98</v>
      </c>
      <c r="I20" s="33">
        <f t="shared" si="4"/>
        <v>92442.88</v>
      </c>
      <c r="J20" s="33">
        <f t="shared" si="4"/>
        <v>168663.43</v>
      </c>
      <c r="K20" s="33">
        <f t="shared" si="4"/>
        <v>107358.57</v>
      </c>
      <c r="L20" s="33">
        <f aca="true" t="shared" si="5" ref="L19:L26">SUM(B20:K20)</f>
        <v>1216406.08</v>
      </c>
      <c r="M20"/>
    </row>
    <row r="21" spans="1:13" ht="17.25" customHeight="1">
      <c r="A21" s="27" t="s">
        <v>26</v>
      </c>
      <c r="B21" s="33">
        <v>3557.86</v>
      </c>
      <c r="C21" s="33">
        <v>11384.84</v>
      </c>
      <c r="D21" s="33">
        <v>52035.13</v>
      </c>
      <c r="E21" s="33">
        <v>34229.1</v>
      </c>
      <c r="F21" s="33">
        <v>55315.01</v>
      </c>
      <c r="G21" s="33">
        <v>35410.85</v>
      </c>
      <c r="H21" s="33">
        <v>19346.6</v>
      </c>
      <c r="I21" s="33">
        <v>13392.06</v>
      </c>
      <c r="J21" s="33">
        <v>19109.62</v>
      </c>
      <c r="K21" s="33">
        <v>24039.49</v>
      </c>
      <c r="L21" s="33">
        <f t="shared" si="5"/>
        <v>267820.56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605.71</v>
      </c>
      <c r="C24" s="33">
        <v>419.96</v>
      </c>
      <c r="D24" s="33">
        <v>1343.33</v>
      </c>
      <c r="E24" s="33">
        <v>1098.36</v>
      </c>
      <c r="F24" s="33">
        <v>1160.27</v>
      </c>
      <c r="G24" s="33">
        <v>697.24</v>
      </c>
      <c r="H24" s="33">
        <v>379.58</v>
      </c>
      <c r="I24" s="33">
        <v>489.95</v>
      </c>
      <c r="J24" s="33">
        <v>603.02</v>
      </c>
      <c r="K24" s="33">
        <v>759.16</v>
      </c>
      <c r="L24" s="33">
        <f t="shared" si="5"/>
        <v>7556.579999999998</v>
      </c>
      <c r="M24"/>
    </row>
    <row r="25" spans="1:13" ht="17.25" customHeight="1">
      <c r="A25" s="27" t="s">
        <v>76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77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177197.43999999997</v>
      </c>
      <c r="C29" s="33">
        <f t="shared" si="6"/>
        <v>498349.05000000005</v>
      </c>
      <c r="D29" s="33">
        <f t="shared" si="6"/>
        <v>1690890.29</v>
      </c>
      <c r="E29" s="33">
        <f t="shared" si="6"/>
        <v>1367688.5</v>
      </c>
      <c r="F29" s="33">
        <f t="shared" si="6"/>
        <v>1483848.6099999999</v>
      </c>
      <c r="G29" s="33">
        <f t="shared" si="6"/>
        <v>795357.27</v>
      </c>
      <c r="H29" s="33">
        <f t="shared" si="6"/>
        <v>438382.73000000004</v>
      </c>
      <c r="I29" s="33">
        <f t="shared" si="6"/>
        <v>595843.1</v>
      </c>
      <c r="J29" s="33">
        <f t="shared" si="6"/>
        <v>666318.68</v>
      </c>
      <c r="K29" s="33">
        <f t="shared" si="6"/>
        <v>876339.25</v>
      </c>
      <c r="L29" s="33">
        <f aca="true" t="shared" si="7" ref="L29:L36">SUM(B29:K29)</f>
        <v>8590214.92</v>
      </c>
      <c r="M29"/>
    </row>
    <row r="30" spans="1:13" ht="18.75" customHeight="1">
      <c r="A30" s="27" t="s">
        <v>30</v>
      </c>
      <c r="B30" s="33">
        <f>B31+B32+B33+B34</f>
        <v>-24626.8</v>
      </c>
      <c r="C30" s="33">
        <f aca="true" t="shared" si="8" ref="C30:K30">C31+C32+C33+C34</f>
        <v>-29546</v>
      </c>
      <c r="D30" s="33">
        <f t="shared" si="8"/>
        <v>-87639.2</v>
      </c>
      <c r="E30" s="33">
        <f t="shared" si="8"/>
        <v>-62268.8</v>
      </c>
      <c r="F30" s="33">
        <f t="shared" si="8"/>
        <v>-60214</v>
      </c>
      <c r="G30" s="33">
        <f t="shared" si="8"/>
        <v>-45161.6</v>
      </c>
      <c r="H30" s="33">
        <f t="shared" si="8"/>
        <v>-20851.6</v>
      </c>
      <c r="I30" s="33">
        <f t="shared" si="8"/>
        <v>-28836.309999999998</v>
      </c>
      <c r="J30" s="33">
        <f t="shared" si="8"/>
        <v>-33695.2</v>
      </c>
      <c r="K30" s="33">
        <f t="shared" si="8"/>
        <v>-54388.4</v>
      </c>
      <c r="L30" s="33">
        <f t="shared" si="7"/>
        <v>-447227.91</v>
      </c>
      <c r="M30"/>
    </row>
    <row r="31" spans="1:13" s="36" customFormat="1" ht="18.75" customHeight="1">
      <c r="A31" s="34" t="s">
        <v>54</v>
      </c>
      <c r="B31" s="33">
        <f>-ROUND((B9)*$E$3,2)</f>
        <v>-24626.8</v>
      </c>
      <c r="C31" s="33">
        <f aca="true" t="shared" si="9" ref="C31:K31">-ROUND((C9)*$E$3,2)</f>
        <v>-29546</v>
      </c>
      <c r="D31" s="33">
        <f t="shared" si="9"/>
        <v>-87639.2</v>
      </c>
      <c r="E31" s="33">
        <f t="shared" si="9"/>
        <v>-62268.8</v>
      </c>
      <c r="F31" s="33">
        <f t="shared" si="9"/>
        <v>-60214</v>
      </c>
      <c r="G31" s="33">
        <f t="shared" si="9"/>
        <v>-45161.6</v>
      </c>
      <c r="H31" s="33">
        <f t="shared" si="9"/>
        <v>-20851.6</v>
      </c>
      <c r="I31" s="33">
        <f t="shared" si="9"/>
        <v>-24230.8</v>
      </c>
      <c r="J31" s="33">
        <f t="shared" si="9"/>
        <v>-33695.2</v>
      </c>
      <c r="K31" s="33">
        <f t="shared" si="9"/>
        <v>-54388.4</v>
      </c>
      <c r="L31" s="33">
        <f t="shared" si="7"/>
        <v>-442622.39999999997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-4605.51</v>
      </c>
      <c r="J34" s="17">
        <v>0</v>
      </c>
      <c r="K34" s="17">
        <v>0</v>
      </c>
      <c r="L34" s="33">
        <f t="shared" si="7"/>
        <v>-4605.51</v>
      </c>
      <c r="M34"/>
    </row>
    <row r="35" spans="1:13" s="36" customFormat="1" ht="18.75" customHeight="1">
      <c r="A35" s="27" t="s">
        <v>34</v>
      </c>
      <c r="B35" s="38">
        <f>SUM(B36:B47)</f>
        <v>-106423.73</v>
      </c>
      <c r="C35" s="38">
        <f aca="true" t="shared" si="10" ref="C35:K35">SUM(C36:C47)</f>
        <v>-2335.24</v>
      </c>
      <c r="D35" s="38">
        <f t="shared" si="10"/>
        <v>-7469.78</v>
      </c>
      <c r="E35" s="38">
        <f t="shared" si="10"/>
        <v>-11810.169999999987</v>
      </c>
      <c r="F35" s="38">
        <f t="shared" si="10"/>
        <v>-6451.85</v>
      </c>
      <c r="G35" s="38">
        <f t="shared" si="10"/>
        <v>-3877.1</v>
      </c>
      <c r="H35" s="38">
        <f t="shared" si="10"/>
        <v>-11911.45</v>
      </c>
      <c r="I35" s="38">
        <f t="shared" si="10"/>
        <v>-2724.45</v>
      </c>
      <c r="J35" s="38">
        <f t="shared" si="10"/>
        <v>-3353.17</v>
      </c>
      <c r="K35" s="38">
        <f t="shared" si="10"/>
        <v>-4221.4</v>
      </c>
      <c r="L35" s="33">
        <f t="shared" si="7"/>
        <v>-160578.34000000003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38">
        <v>990000</v>
      </c>
      <c r="F44" s="17">
        <v>0</v>
      </c>
      <c r="G44" s="38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38">
        <v>-990000</v>
      </c>
      <c r="F45" s="17">
        <v>0</v>
      </c>
      <c r="G45" s="38">
        <v>-585000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-1575000</v>
      </c>
    </row>
    <row r="46" spans="1:12" ht="18.75" customHeight="1">
      <c r="A46" s="37" t="s">
        <v>72</v>
      </c>
      <c r="B46" s="38">
        <v>-3368.14</v>
      </c>
      <c r="C46" s="38">
        <v>-2335.24</v>
      </c>
      <c r="D46" s="38">
        <v>-7469.78</v>
      </c>
      <c r="E46" s="38">
        <v>-6107.56</v>
      </c>
      <c r="F46" s="38">
        <v>-6451.85</v>
      </c>
      <c r="G46" s="38">
        <v>-3877.1</v>
      </c>
      <c r="H46" s="38">
        <v>-2110.7</v>
      </c>
      <c r="I46" s="38">
        <v>-2724.45</v>
      </c>
      <c r="J46" s="38">
        <v>-3353.17</v>
      </c>
      <c r="K46" s="38">
        <v>-4221.4</v>
      </c>
      <c r="L46" s="38">
        <f t="shared" si="11"/>
        <v>-42019.39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38">
        <v>308247.97</v>
      </c>
      <c r="C48" s="38">
        <v>530230.29</v>
      </c>
      <c r="D48" s="38">
        <v>1785999.27</v>
      </c>
      <c r="E48" s="38">
        <v>1441767.47</v>
      </c>
      <c r="F48" s="38">
        <v>1550514.46</v>
      </c>
      <c r="G48" s="38">
        <v>844395.97</v>
      </c>
      <c r="H48" s="38">
        <v>471145.78</v>
      </c>
      <c r="I48" s="38">
        <v>627403.86</v>
      </c>
      <c r="J48" s="38">
        <v>703367.05</v>
      </c>
      <c r="K48" s="38">
        <v>934949.05</v>
      </c>
      <c r="L48" s="38">
        <f t="shared" si="11"/>
        <v>9198021.17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920016.0599999998</v>
      </c>
      <c r="C50" s="41">
        <f>IF(C18+C29+C42+C51&lt;0,0,C18+C29+C51)</f>
        <v>1015235.6300000001</v>
      </c>
      <c r="D50" s="41">
        <f>IF(D18+D29+D42+D51&lt;0,0,D18+D29+D51)</f>
        <v>3339498.2199999997</v>
      </c>
      <c r="E50" s="41">
        <f>IF(E18+E29+E42+E51&lt;0,0,E18+E29+E51)</f>
        <v>2716788.16</v>
      </c>
      <c r="F50" s="41">
        <f>IF(F18+F29+F42+F51&lt;0,0,F18+F29+F51)</f>
        <v>2908873.17</v>
      </c>
      <c r="G50" s="41">
        <f>IF(G18+G29+G42+G51&lt;0,0,G18+G29+G51)</f>
        <v>1652110.1</v>
      </c>
      <c r="H50" s="41">
        <f>IF(H18+H29+H42+H51&lt;0,0,H18+H29+H51)</f>
        <v>905444.44</v>
      </c>
      <c r="I50" s="41">
        <f>IF(I18+I29+I42+I51&lt;0,0,I18+I29+I51)</f>
        <v>1199002.93</v>
      </c>
      <c r="J50" s="41">
        <f>IF(J18+J29+J42+J51&lt;0,0,J18+J29+J51)</f>
        <v>1405565.4600000002</v>
      </c>
      <c r="K50" s="41">
        <f>IF(K18+K29+K42+K51&lt;0,0,K18+K29+K51)</f>
        <v>1808451.19</v>
      </c>
      <c r="L50" s="42">
        <f>SUM(B50:K50)</f>
        <v>17870985.36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920016.06</v>
      </c>
      <c r="C56" s="41">
        <f aca="true" t="shared" si="12" ref="C56:J56">SUM(C57:C68)</f>
        <v>1015235.6299999999</v>
      </c>
      <c r="D56" s="41">
        <f t="shared" si="12"/>
        <v>3339498.22</v>
      </c>
      <c r="E56" s="41">
        <f t="shared" si="12"/>
        <v>2716788.16</v>
      </c>
      <c r="F56" s="41">
        <f t="shared" si="12"/>
        <v>2908873.17</v>
      </c>
      <c r="G56" s="41">
        <f t="shared" si="12"/>
        <v>1652110.1</v>
      </c>
      <c r="H56" s="41">
        <f t="shared" si="12"/>
        <v>905444.44</v>
      </c>
      <c r="I56" s="41">
        <f>SUM(I57:I71)</f>
        <v>1199002.93</v>
      </c>
      <c r="J56" s="41">
        <f t="shared" si="12"/>
        <v>1405565.46</v>
      </c>
      <c r="K56" s="41">
        <f>SUM(K57:K70)</f>
        <v>1808451.19</v>
      </c>
      <c r="L56" s="46">
        <f>SUM(B56:K56)</f>
        <v>17870985.36</v>
      </c>
      <c r="M56" s="40"/>
    </row>
    <row r="57" spans="1:13" ht="18.75" customHeight="1">
      <c r="A57" s="47" t="s">
        <v>47</v>
      </c>
      <c r="B57" s="48">
        <v>920016.06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920016.06</v>
      </c>
      <c r="M57" s="40"/>
    </row>
    <row r="58" spans="1:12" ht="18.75" customHeight="1">
      <c r="A58" s="47" t="s">
        <v>57</v>
      </c>
      <c r="B58" s="17">
        <v>0</v>
      </c>
      <c r="C58" s="48">
        <v>888526.4299999999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888526.4299999999</v>
      </c>
    </row>
    <row r="59" spans="1:12" ht="18.75" customHeight="1">
      <c r="A59" s="47" t="s">
        <v>58</v>
      </c>
      <c r="B59" s="17">
        <v>0</v>
      </c>
      <c r="C59" s="48">
        <v>126709.2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126709.2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3339498.22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3339498.22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2716788.16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2716788.16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2908873.17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2908873.17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1652110.1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1652110.1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905444.44</v>
      </c>
      <c r="I64" s="17">
        <v>0</v>
      </c>
      <c r="J64" s="17">
        <v>0</v>
      </c>
      <c r="K64" s="17">
        <v>0</v>
      </c>
      <c r="L64" s="46">
        <f t="shared" si="13"/>
        <v>905444.44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1405565.46</v>
      </c>
      <c r="K66" s="17">
        <v>0</v>
      </c>
      <c r="L66" s="46">
        <f t="shared" si="13"/>
        <v>1405565.46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1019310.31</v>
      </c>
      <c r="L67" s="46">
        <f t="shared" si="13"/>
        <v>1019310.31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789140.88</v>
      </c>
      <c r="L68" s="46">
        <f t="shared" si="13"/>
        <v>789140.88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1199002.93</v>
      </c>
      <c r="J71" s="52">
        <v>0</v>
      </c>
      <c r="K71" s="52">
        <v>0</v>
      </c>
      <c r="L71" s="51">
        <f>SUM(B71:K71)</f>
        <v>1199002.93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2022-06-16T07:39:40Z</dcterms:modified>
  <cp:category/>
  <cp:version/>
  <cp:contentType/>
  <cp:contentStatus/>
</cp:coreProperties>
</file>