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<sst xmlns="http://schemas.openxmlformats.org/spreadsheetml/2006/main" count="81" uniqueCount="80">
  <si>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</si>
  <si>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</si>
  <si>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</si>
  <si>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</si>
  <si>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</si>
  <si>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</si>
  <si>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</si>
  <si>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</si>
  <si>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</si>
  <si>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</si>
  <si>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</si>
  <si>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</si>
  <si>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</si>
  <si>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</si>
  <si>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</si>
  <si>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</si>
  <si>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</si>
  <si>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</si>
  <si>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</si>
  <si>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</si>
  <si>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</si>
  <si>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</si>
  <si>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</si>
  <si>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</si>
  <si>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</si>
  <si>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</si>
  <si>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</si>
  <si>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</si>
  <si>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</si>
  <si>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</si>
  <si>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</si>
  <si>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</si>
  <si>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</si>
  <si>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</si>
  <si>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</si>
  <si>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</si>
  <si>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</si>
  <si>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</si>
  <si>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</si>
  <si>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</si>
  <si>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</si>
  <si>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</si>
  <si>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</si>
  <si>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</si>
  <si>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</si>
  <si>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</si>
  <si>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</si>
  <si>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</si>
  <si>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</si>
  <si>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</si>
  <si>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</si>
  <si>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</si>
  <si>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</si>
  <si>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</si>
  <si>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</si>
  <si>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</si>
  <si>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</si>
  <si>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</si>
  <si>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</si>
  <si>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</si>
  <si>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</si>
  <si>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</si>
  <si>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</si>
  <si>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</si>
  <si>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</si>
  <si>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</si>
  <si>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</si>
  <si>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</si>
  <si>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</si>
  <si>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</si>
  <si>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</si>
  <si>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</si>
  <si>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</si>
  <si>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</si>
  <si>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06/06/22 - VENCIMENTO 13/06/22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</si>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</sst>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90985</v>
      </c>
      <c r="C7" s="10">
        <f>C8+C11</f>
        <v>104651</v>
      </c>
      <c r="D7" s="10">
        <f aca="true" t="shared" si="0" ref="D7:K7">D8+D11</f>
        <v>307781</v>
      </c>
      <c r="E7" s="10">
        <f t="shared" si="0"/>
        <v>244466</v>
      </c>
      <c r="F7" s="10">
        <f t="shared" si="0"/>
        <v>266541</v>
      </c>
      <c r="G7" s="10">
        <f t="shared" si="0"/>
        <v>143100</v>
      </c>
      <c r="H7" s="10">
        <f t="shared" si="0"/>
        <v>75226</v>
      </c>
      <c r="I7" s="10">
        <f t="shared" si="0"/>
        <v>113245</v>
      </c>
      <c r="J7" s="10">
        <f t="shared" si="0"/>
        <v>117294</v>
      </c>
      <c r="K7" s="10">
        <f t="shared" si="0"/>
        <v>207842</v>
      </c>
      <c r="L7" s="10">
        <f>SUM(B7:K7)</f>
        <v>1671131</v>
      </c>
      <c r="M7" s="11"/>
    </row>
    <row r="8" spans="1:13" ht="17.25" customHeight="1">
      <c r="A8" s="12" t="s">
        <v>18</v>
      </c>
      <c r="B8" s="13">
        <f>B9+B10</f>
        <v>6649</v>
      </c>
      <c r="C8" s="13">
        <f aca="true" t="shared" si="1" ref="C8:K8">C9+C10</f>
        <v>6849</v>
      </c>
      <c r="D8" s="13">
        <f t="shared" si="1"/>
        <v>21255</v>
      </c>
      <c r="E8" s="13">
        <f t="shared" si="1"/>
        <v>15000</v>
      </c>
      <c r="F8" s="13">
        <f t="shared" si="1"/>
        <v>15221</v>
      </c>
      <c r="G8" s="13">
        <f t="shared" si="1"/>
        <v>10507</v>
      </c>
      <c r="H8" s="13">
        <f t="shared" si="1"/>
        <v>4879</v>
      </c>
      <c r="I8" s="13">
        <f t="shared" si="1"/>
        <v>5835</v>
      </c>
      <c r="J8" s="13">
        <f t="shared" si="1"/>
        <v>7678</v>
      </c>
      <c r="K8" s="13">
        <f t="shared" si="1"/>
        <v>12786</v>
      </c>
      <c r="L8" s="13">
        <f>SUM(B8:K8)</f>
        <v>106659</v>
      </c>
      <c r="M8"/>
    </row>
    <row r="9" spans="1:13" ht="17.25" customHeight="1">
      <c r="A9" s="14" t="s">
        <v>19</v>
      </c>
      <c r="B9" s="15">
        <v>6647</v>
      </c>
      <c r="C9" s="15">
        <v>6849</v>
      </c>
      <c r="D9" s="15">
        <v>21255</v>
      </c>
      <c r="E9" s="15">
        <v>15000</v>
      </c>
      <c r="F9" s="15">
        <v>15221</v>
      </c>
      <c r="G9" s="15">
        <v>10507</v>
      </c>
      <c r="H9" s="15">
        <v>4840</v>
      </c>
      <c r="I9" s="15">
        <v>5835</v>
      </c>
      <c r="J9" s="15">
        <v>7678</v>
      </c>
      <c r="K9" s="15">
        <v>12786</v>
      </c>
      <c r="L9" s="13">
        <f>SUM(B9:K9)</f>
        <v>106618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>SUM(B10:K10)</f>
        <v>41</v>
      </c>
      <c r="M10"/>
    </row>
    <row r="11" spans="1:13" ht="17.25" customHeight="1">
      <c r="A11" s="12" t="s">
        <v>21</v>
      </c>
      <c r="B11" s="15">
        <v>84336</v>
      </c>
      <c r="C11" s="15">
        <v>97802</v>
      </c>
      <c r="D11" s="15">
        <v>286526</v>
      </c>
      <c r="E11" s="15">
        <v>229466</v>
      </c>
      <c r="F11" s="15">
        <v>251320</v>
      </c>
      <c r="G11" s="15">
        <v>132593</v>
      </c>
      <c r="H11" s="15">
        <v>70347</v>
      </c>
      <c r="I11" s="15">
        <v>107410</v>
      </c>
      <c r="J11" s="15">
        <v>109616</v>
      </c>
      <c r="K11" s="15">
        <v>195056</v>
      </c>
      <c r="L11" s="13">
        <f>SUM(B11:K11)</f>
        <v>1564472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1.236624163963413</v>
      </c>
      <c r="C16" s="22">
        <v>1.22921717436479</v>
      </c>
      <c r="D16" s="22">
        <v>1.093366952255907</v>
      </c>
      <c r="E16" s="22">
        <v>1.114893814491244</v>
      </c>
      <c r="F16" s="22">
        <v>1.227903228757492</v>
      </c>
      <c r="G16" s="22">
        <v>1.248431347733738</v>
      </c>
      <c r="H16" s="22">
        <v>1.16777522958693</v>
      </c>
      <c r="I16" s="22">
        <v>1.236549824430195</v>
      </c>
      <c r="J16" s="22">
        <v>1.354420237371754</v>
      </c>
      <c r="K16" s="22">
        <v>1.16617426170499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782467.87</v>
      </c>
      <c r="C18" s="25">
        <f aca="true" t="shared" si="2" ref="C18:K18">SUM(C19:C27)</f>
        <v>515054.81</v>
      </c>
      <c r="D18" s="25">
        <f t="shared" si="2"/>
        <v>1618269.58</v>
      </c>
      <c r="E18" s="25">
        <f t="shared" si="2"/>
        <v>1319064.93</v>
      </c>
      <c r="F18" s="25">
        <f t="shared" si="2"/>
        <v>1416468.3199999998</v>
      </c>
      <c r="G18" s="25">
        <f t="shared" si="2"/>
        <v>851486.9</v>
      </c>
      <c r="H18" s="25">
        <f t="shared" si="2"/>
        <v>463123.22</v>
      </c>
      <c r="I18" s="25">
        <f t="shared" si="2"/>
        <v>599239.5999999999</v>
      </c>
      <c r="J18" s="25">
        <f t="shared" si="2"/>
        <v>736858.79</v>
      </c>
      <c r="K18" s="25">
        <f t="shared" si="2"/>
        <v>917130.5800000001</v>
      </c>
      <c r="L18" s="25">
        <f>SUM(B18:K18)</f>
        <v>9219164.6</v>
      </c>
      <c r="M18"/>
    </row>
    <row r="19" spans="1:13" ht="17.25" customHeight="1">
      <c r="A19" s="26" t="s">
        <v>24</v>
      </c>
      <c r="B19" s="60">
        <f>ROUND((B13+B14)*B7,2)</f>
        <v>627578.14</v>
      </c>
      <c r="C19" s="60">
        <f aca="true" t="shared" si="3" ref="C19:K19">ROUND((C13+C14)*C7,2)</f>
        <v>407552.85</v>
      </c>
      <c r="D19" s="60">
        <f t="shared" si="3"/>
        <v>1426595.71</v>
      </c>
      <c r="E19" s="60">
        <f t="shared" si="3"/>
        <v>1147792.32</v>
      </c>
      <c r="F19" s="60">
        <f t="shared" si="3"/>
        <v>1105718.68</v>
      </c>
      <c r="G19" s="60">
        <f t="shared" si="3"/>
        <v>652736.34</v>
      </c>
      <c r="H19" s="60">
        <f t="shared" si="3"/>
        <v>377980.56</v>
      </c>
      <c r="I19" s="60">
        <f t="shared" si="3"/>
        <v>471767.35</v>
      </c>
      <c r="J19" s="60">
        <f t="shared" si="3"/>
        <v>526251.26</v>
      </c>
      <c r="K19" s="60">
        <f t="shared" si="3"/>
        <v>761491.52</v>
      </c>
      <c r="L19" s="33">
        <f>SUM(B19:K19)</f>
        <v>7505464.729999999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148500.15</v>
      </c>
      <c r="C20" s="33">
        <f t="shared" si="4"/>
        <v>93418.11</v>
      </c>
      <c r="D20" s="33">
        <f t="shared" si="4"/>
        <v>133196.89</v>
      </c>
      <c r="E20" s="33">
        <f t="shared" si="4"/>
        <v>131874.24</v>
      </c>
      <c r="F20" s="33">
        <f t="shared" si="4"/>
        <v>251996.86</v>
      </c>
      <c r="G20" s="33">
        <f t="shared" si="4"/>
        <v>162160.17</v>
      </c>
      <c r="H20" s="33">
        <f t="shared" si="4"/>
        <v>63415.78</v>
      </c>
      <c r="I20" s="33">
        <f t="shared" si="4"/>
        <v>111596.48</v>
      </c>
      <c r="J20" s="33">
        <f t="shared" si="4"/>
        <v>186514.1</v>
      </c>
      <c r="K20" s="33">
        <f t="shared" si="4"/>
        <v>126540.29</v>
      </c>
      <c r="L20" s="33">
        <f aca="true" t="shared" si="5" ref="L20:L26">SUM(B20:K20)</f>
        <v>1409213.0700000003</v>
      </c>
      <c r="M20"/>
    </row>
    <row r="21" spans="1:13" ht="17.25" customHeight="1">
      <c r="A21" s="27" t="s">
        <v>26</v>
      </c>
      <c r="B21" s="33">
        <v>3489.27</v>
      </c>
      <c r="C21" s="33">
        <v>11522</v>
      </c>
      <c r="D21" s="33">
        <v>52404.93</v>
      </c>
      <c r="E21" s="33">
        <v>33848.75</v>
      </c>
      <c r="F21" s="33">
        <v>54830.91</v>
      </c>
      <c r="G21" s="33">
        <v>35358.14</v>
      </c>
      <c r="H21" s="33">
        <v>19251.93</v>
      </c>
      <c r="I21" s="33">
        <v>13186.32</v>
      </c>
      <c r="J21" s="33">
        <v>19421.39</v>
      </c>
      <c r="K21" s="33">
        <v>24105.36</v>
      </c>
      <c r="L21" s="33">
        <f t="shared" si="5"/>
        <v>267419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643.4</v>
      </c>
      <c r="C24" s="33">
        <v>422.65</v>
      </c>
      <c r="D24" s="33">
        <v>1329.87</v>
      </c>
      <c r="E24" s="33">
        <v>1082.2</v>
      </c>
      <c r="F24" s="33">
        <v>1162.97</v>
      </c>
      <c r="G24" s="33">
        <v>699.93</v>
      </c>
      <c r="H24" s="33">
        <v>379.58</v>
      </c>
      <c r="I24" s="33">
        <v>492.65</v>
      </c>
      <c r="J24" s="33">
        <v>605.71</v>
      </c>
      <c r="K24" s="33">
        <v>753.77</v>
      </c>
      <c r="L24" s="33">
        <f t="shared" si="5"/>
        <v>7572.73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-135880.1</v>
      </c>
      <c r="C29" s="33">
        <f t="shared" si="6"/>
        <v>-32485.809999999998</v>
      </c>
      <c r="D29" s="33">
        <f t="shared" si="6"/>
        <v>-100916.93</v>
      </c>
      <c r="E29" s="33">
        <f t="shared" si="6"/>
        <v>-77720.34999999999</v>
      </c>
      <c r="F29" s="33">
        <f t="shared" si="6"/>
        <v>-73439.22</v>
      </c>
      <c r="G29" s="33">
        <f t="shared" si="6"/>
        <v>-50122.87</v>
      </c>
      <c r="H29" s="33">
        <f t="shared" si="6"/>
        <v>-33207.45</v>
      </c>
      <c r="I29" s="33">
        <f t="shared" si="6"/>
        <v>-38055.79</v>
      </c>
      <c r="J29" s="33">
        <f t="shared" si="6"/>
        <v>-37151.34</v>
      </c>
      <c r="K29" s="33">
        <f t="shared" si="6"/>
        <v>-60449.86</v>
      </c>
      <c r="L29" s="33">
        <f aca="true" t="shared" si="7" ref="L29:L36">SUM(B29:K29)</f>
        <v>-639429.7199999999</v>
      </c>
      <c r="M29"/>
    </row>
    <row r="30" spans="1:13" ht="18.75" customHeight="1">
      <c r="A30" s="27" t="s">
        <v>30</v>
      </c>
      <c r="B30" s="33">
        <f>B31+B32+B33+B34</f>
        <v>-29246.8</v>
      </c>
      <c r="C30" s="33">
        <f aca="true" t="shared" si="8" ref="C30:K30">C31+C32+C33+C34</f>
        <v>-30135.6</v>
      </c>
      <c r="D30" s="33">
        <f t="shared" si="8"/>
        <v>-93522</v>
      </c>
      <c r="E30" s="33">
        <f t="shared" si="8"/>
        <v>-66000</v>
      </c>
      <c r="F30" s="33">
        <f t="shared" si="8"/>
        <v>-66972.4</v>
      </c>
      <c r="G30" s="33">
        <f t="shared" si="8"/>
        <v>-46230.8</v>
      </c>
      <c r="H30" s="33">
        <f t="shared" si="8"/>
        <v>-21296</v>
      </c>
      <c r="I30" s="33">
        <f t="shared" si="8"/>
        <v>-35316.37</v>
      </c>
      <c r="J30" s="33">
        <f t="shared" si="8"/>
        <v>-33783.2</v>
      </c>
      <c r="K30" s="33">
        <f t="shared" si="8"/>
        <v>-56258.4</v>
      </c>
      <c r="L30" s="33">
        <f t="shared" si="7"/>
        <v>-478761.57</v>
      </c>
      <c r="M30"/>
    </row>
    <row r="31" spans="1:13" s="36" customFormat="1" ht="18.75" customHeight="1">
      <c r="A31" s="34" t="s">
        <v>55</v>
      </c>
      <c r="B31" s="33">
        <f>-ROUND((B9)*$E$3,2)</f>
        <v>-29246.8</v>
      </c>
      <c r="C31" s="33">
        <f aca="true" t="shared" si="9" ref="C31:K31">-ROUND((C9)*$E$3,2)</f>
        <v>-30135.6</v>
      </c>
      <c r="D31" s="33">
        <f t="shared" si="9"/>
        <v>-93522</v>
      </c>
      <c r="E31" s="33">
        <f t="shared" si="9"/>
        <v>-66000</v>
      </c>
      <c r="F31" s="33">
        <f t="shared" si="9"/>
        <v>-66972.4</v>
      </c>
      <c r="G31" s="33">
        <f t="shared" si="9"/>
        <v>-46230.8</v>
      </c>
      <c r="H31" s="33">
        <f t="shared" si="9"/>
        <v>-21296</v>
      </c>
      <c r="I31" s="33">
        <f t="shared" si="9"/>
        <v>-25674</v>
      </c>
      <c r="J31" s="33">
        <f t="shared" si="9"/>
        <v>-33783.2</v>
      </c>
      <c r="K31" s="33">
        <f t="shared" si="9"/>
        <v>-56258.4</v>
      </c>
      <c r="L31" s="33">
        <f t="shared" si="7"/>
        <v>-469119.2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-9642.37</v>
      </c>
      <c r="J34" s="17">
        <v>0</v>
      </c>
      <c r="K34" s="17">
        <v>0</v>
      </c>
      <c r="L34" s="33">
        <f t="shared" si="7"/>
        <v>-9642.37</v>
      </c>
      <c r="M34"/>
    </row>
    <row r="35" spans="1:13" s="36" customFormat="1" ht="18.75" customHeight="1">
      <c r="A35" s="27" t="s">
        <v>34</v>
      </c>
      <c r="B35" s="38">
        <f>SUM(B36:B47)</f>
        <v>-106633.3</v>
      </c>
      <c r="C35" s="38">
        <f aca="true" t="shared" si="10" ref="C35:K35">SUM(C36:C47)</f>
        <v>-2350.21</v>
      </c>
      <c r="D35" s="38">
        <f t="shared" si="10"/>
        <v>-7394.93</v>
      </c>
      <c r="E35" s="38">
        <f t="shared" si="10"/>
        <v>-11720.349999999986</v>
      </c>
      <c r="F35" s="38">
        <f t="shared" si="10"/>
        <v>-6466.82</v>
      </c>
      <c r="G35" s="38">
        <f t="shared" si="10"/>
        <v>-3892.07</v>
      </c>
      <c r="H35" s="38">
        <f t="shared" si="10"/>
        <v>-11911.45</v>
      </c>
      <c r="I35" s="38">
        <f t="shared" si="10"/>
        <v>-2739.42</v>
      </c>
      <c r="J35" s="38">
        <f t="shared" si="10"/>
        <v>-3368.14</v>
      </c>
      <c r="K35" s="38">
        <f t="shared" si="10"/>
        <v>-4191.46</v>
      </c>
      <c r="L35" s="33">
        <f t="shared" si="7"/>
        <v>-160668.15000000002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-3577.71</v>
      </c>
      <c r="C46" s="17">
        <v>-2350.21</v>
      </c>
      <c r="D46" s="17">
        <v>-7394.93</v>
      </c>
      <c r="E46" s="17">
        <v>-6017.74</v>
      </c>
      <c r="F46" s="17">
        <v>-6466.82</v>
      </c>
      <c r="G46" s="17">
        <v>-3892.07</v>
      </c>
      <c r="H46" s="17">
        <v>-2110.7</v>
      </c>
      <c r="I46" s="17">
        <v>-2739.42</v>
      </c>
      <c r="J46" s="17">
        <v>-3368.14</v>
      </c>
      <c r="K46" s="17">
        <v>-4191.46</v>
      </c>
      <c r="L46" s="30">
        <f t="shared" si="11"/>
        <v>-42109.2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646587.77</v>
      </c>
      <c r="C50" s="41">
        <f>IF(C18+C29+C42+C51&lt;0,0,C18+C29+C51)</f>
        <v>482569</v>
      </c>
      <c r="D50" s="41">
        <f>IF(D18+D29+D42+D51&lt;0,0,D18+D29+D51)</f>
        <v>1517352.6500000001</v>
      </c>
      <c r="E50" s="41">
        <f>IF(E18+E29+E42+E51&lt;0,0,E18+E29+E51)</f>
        <v>1241344.5799999998</v>
      </c>
      <c r="F50" s="41">
        <f>IF(F18+F29+F42+F51&lt;0,0,F18+F29+F51)</f>
        <v>1343029.0999999999</v>
      </c>
      <c r="G50" s="41">
        <f>IF(G18+G29+G42+G51&lt;0,0,G18+G29+G51)</f>
        <v>801364.03</v>
      </c>
      <c r="H50" s="41">
        <f>IF(H18+H29+H42+H51&lt;0,0,H18+H29+H51)</f>
        <v>429915.76999999996</v>
      </c>
      <c r="I50" s="41">
        <f>IF(I18+I29+I42+I51&lt;0,0,I18+I29+I51)</f>
        <v>561183.8099999998</v>
      </c>
      <c r="J50" s="41">
        <f>IF(J18+J29+J42+J51&lt;0,0,J18+J29+J51)</f>
        <v>699707.4500000001</v>
      </c>
      <c r="K50" s="41">
        <f>IF(K18+K29+K42+K51&lt;0,0,K18+K29+K51)</f>
        <v>856680.7200000001</v>
      </c>
      <c r="L50" s="42">
        <f>SUM(B50:K50)</f>
        <v>8579734.879999999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646587.77</v>
      </c>
      <c r="C56" s="41">
        <f aca="true" t="shared" si="12" ref="C56:J56">SUM(C57:C68)</f>
        <v>482569.01</v>
      </c>
      <c r="D56" s="41">
        <f t="shared" si="12"/>
        <v>1517352.66</v>
      </c>
      <c r="E56" s="41">
        <f t="shared" si="12"/>
        <v>1241344.57</v>
      </c>
      <c r="F56" s="41">
        <f t="shared" si="12"/>
        <v>1343029.11</v>
      </c>
      <c r="G56" s="41">
        <f t="shared" si="12"/>
        <v>801364.03</v>
      </c>
      <c r="H56" s="41">
        <f t="shared" si="12"/>
        <v>429915.76</v>
      </c>
      <c r="I56" s="41">
        <f>SUM(I57:I71)</f>
        <v>561183.81</v>
      </c>
      <c r="J56" s="41">
        <f t="shared" si="12"/>
        <v>699707.45</v>
      </c>
      <c r="K56" s="41">
        <f>SUM(K57:K70)</f>
        <v>856680.72</v>
      </c>
      <c r="L56" s="46">
        <f>SUM(B56:K56)</f>
        <v>8579734.89</v>
      </c>
      <c r="M56" s="40"/>
    </row>
    <row r="57" spans="1:13" ht="18.75" customHeight="1">
      <c r="A57" s="47" t="s">
        <v>48</v>
      </c>
      <c r="B57" s="48">
        <v>646587.77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646587.77</v>
      </c>
      <c r="M57" s="40"/>
    </row>
    <row r="58" spans="1:12" ht="18.75" customHeight="1">
      <c r="A58" s="47" t="s">
        <v>58</v>
      </c>
      <c r="B58" s="17">
        <v>0</v>
      </c>
      <c r="C58" s="48">
        <v>420800.18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420800.18</v>
      </c>
    </row>
    <row r="59" spans="1:12" ht="18.75" customHeight="1">
      <c r="A59" s="47" t="s">
        <v>59</v>
      </c>
      <c r="B59" s="17">
        <v>0</v>
      </c>
      <c r="C59" s="48">
        <v>61768.83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61768.83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1517352.66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1517352.66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1241344.57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1241344.57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1343029.11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1343029.11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801364.03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801364.03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429915.76</v>
      </c>
      <c r="I64" s="17">
        <v>0</v>
      </c>
      <c r="J64" s="17">
        <v>0</v>
      </c>
      <c r="K64" s="17">
        <v>0</v>
      </c>
      <c r="L64" s="46">
        <f t="shared" si="13"/>
        <v>429915.76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699707.45</v>
      </c>
      <c r="K66" s="17">
        <v>0</v>
      </c>
      <c r="L66" s="46">
        <f t="shared" si="13"/>
        <v>699707.45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520176.53</v>
      </c>
      <c r="L67" s="46">
        <f t="shared" si="13"/>
        <v>520176.53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336504.19</v>
      </c>
      <c r="L68" s="46">
        <f t="shared" si="13"/>
        <v>336504.19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561183.81</v>
      </c>
      <c r="J71" s="52">
        <v>0</v>
      </c>
      <c r="K71" s="52">
        <v>0</v>
      </c>
      <c r="L71" s="51">
        <f>SUM(B71:K71)</f>
        <v>561183.81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2022-06-10T18:40:44Z</dcterms:modified>
  <cp:category/>
  <cp:version/>
  <cp:contentType/>
  <cp:contentStatus/>
</cp:coreProperties>
</file>