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<sst xmlns="http://schemas.openxmlformats.org/spreadsheetml/2006/main" count="81" uniqueCount="80">
  <si>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</si>
  <si>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</si>
  <si>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</si>
  <si>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</si>
  <si>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</si>
  <si>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</si>
  <si>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</si>
  <si>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</si>
  <si>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</si>
  <si>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</si>
  <si>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</si>
  <si>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</si>
  <si>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</si>
  <si>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</si>
  <si>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</si>
  <si>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</si>
  <si>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</si>
  <si>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</si>
  <si>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</si>
  <si>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</si>
  <si>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</si>
  <si>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</si>
  <si>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</si>
  <si>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</si>
  <si>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</si>
  <si>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</si>
  <si>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</si>
  <si>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</si>
  <si>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</si>
  <si>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</si>
  <si>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</si>
  <si>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</si>
  <si>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</si>
  <si>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</si>
  <si>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</si>
  <si>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</si>
  <si>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</si>
  <si>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</si>
  <si>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</si>
  <si>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</si>
  <si>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</si>
  <si>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</si>
  <si>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</si>
  <si>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</si>
  <si>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</si>
  <si>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</si>
  <si>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</si>
  <si>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</si>
  <si>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</si>
  <si>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</si>
  <si>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</si>
  <si>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</si>
  <si>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</si>
  <si>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</si>
  <si>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</si>
  <si>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</si>
  <si>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</si>
  <si>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</si>
  <si>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</si>
  <si>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</si>
  <si>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</si>
  <si>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</si>
  <si>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</si>
  <si>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</si>
  <si>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</si>
  <si>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</si>
  <si>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</si>
  <si>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</si>
  <si>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</si>
  <si>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</si>
  <si>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</si>
  <si>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</si>
  <si>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</si>
  <si>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05/06/22 - VENCIMENTO 10/06/22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</si>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</sst>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20367</v>
      </c>
      <c r="C7" s="10">
        <f>C8+C11</f>
        <v>29463</v>
      </c>
      <c r="D7" s="10">
        <f aca="true" t="shared" si="0" ref="D7:K7">D8+D11</f>
        <v>91801</v>
      </c>
      <c r="E7" s="10">
        <f t="shared" si="0"/>
        <v>79614</v>
      </c>
      <c r="F7" s="10">
        <f t="shared" si="0"/>
        <v>87707</v>
      </c>
      <c r="G7" s="10">
        <f t="shared" si="0"/>
        <v>35635</v>
      </c>
      <c r="H7" s="10">
        <f t="shared" si="0"/>
        <v>21701</v>
      </c>
      <c r="I7" s="10">
        <f t="shared" si="0"/>
        <v>37242</v>
      </c>
      <c r="J7" s="10">
        <f t="shared" si="0"/>
        <v>23817</v>
      </c>
      <c r="K7" s="10">
        <f t="shared" si="0"/>
        <v>68752</v>
      </c>
      <c r="L7" s="10">
        <f>SUM(B7:K7)</f>
        <v>496099</v>
      </c>
      <c r="M7" s="11"/>
    </row>
    <row r="8" spans="1:13" ht="17.25" customHeight="1">
      <c r="A8" s="12" t="s">
        <v>18</v>
      </c>
      <c r="B8" s="13">
        <f>B9+B10</f>
        <v>2027</v>
      </c>
      <c r="C8" s="13">
        <f aca="true" t="shared" si="1" ref="C8:K8">C9+C10</f>
        <v>2538</v>
      </c>
      <c r="D8" s="13">
        <f t="shared" si="1"/>
        <v>8449</v>
      </c>
      <c r="E8" s="13">
        <f t="shared" si="1"/>
        <v>7082</v>
      </c>
      <c r="F8" s="13">
        <f t="shared" si="1"/>
        <v>7193</v>
      </c>
      <c r="G8" s="13">
        <f t="shared" si="1"/>
        <v>3570</v>
      </c>
      <c r="H8" s="13">
        <f t="shared" si="1"/>
        <v>1836</v>
      </c>
      <c r="I8" s="13">
        <f t="shared" si="1"/>
        <v>2496</v>
      </c>
      <c r="J8" s="13">
        <f t="shared" si="1"/>
        <v>1818</v>
      </c>
      <c r="K8" s="13">
        <f t="shared" si="1"/>
        <v>4982</v>
      </c>
      <c r="L8" s="13">
        <f>SUM(B8:K8)</f>
        <v>41991</v>
      </c>
      <c r="M8"/>
    </row>
    <row r="9" spans="1:13" ht="17.25" customHeight="1">
      <c r="A9" s="14" t="s">
        <v>19</v>
      </c>
      <c r="B9" s="15">
        <v>2026</v>
      </c>
      <c r="C9" s="15">
        <v>2538</v>
      </c>
      <c r="D9" s="15">
        <v>8449</v>
      </c>
      <c r="E9" s="15">
        <v>7082</v>
      </c>
      <c r="F9" s="15">
        <v>7193</v>
      </c>
      <c r="G9" s="15">
        <v>3570</v>
      </c>
      <c r="H9" s="15">
        <v>1826</v>
      </c>
      <c r="I9" s="15">
        <v>2496</v>
      </c>
      <c r="J9" s="15">
        <v>1818</v>
      </c>
      <c r="K9" s="15">
        <v>4982</v>
      </c>
      <c r="L9" s="13">
        <f>SUM(B9:K9)</f>
        <v>41980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18340</v>
      </c>
      <c r="C11" s="15">
        <v>26925</v>
      </c>
      <c r="D11" s="15">
        <v>83352</v>
      </c>
      <c r="E11" s="15">
        <v>72532</v>
      </c>
      <c r="F11" s="15">
        <v>80514</v>
      </c>
      <c r="G11" s="15">
        <v>32065</v>
      </c>
      <c r="H11" s="15">
        <v>19865</v>
      </c>
      <c r="I11" s="15">
        <v>34746</v>
      </c>
      <c r="J11" s="15">
        <v>21999</v>
      </c>
      <c r="K11" s="15">
        <v>63770</v>
      </c>
      <c r="L11" s="13">
        <f>SUM(B11:K11)</f>
        <v>454108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1.302389641064835</v>
      </c>
      <c r="C16" s="22">
        <v>1.195326953192016</v>
      </c>
      <c r="D16" s="22">
        <v>1.074703992326133</v>
      </c>
      <c r="E16" s="22">
        <v>1.096654982502659</v>
      </c>
      <c r="F16" s="22">
        <v>1.209149535038891</v>
      </c>
      <c r="G16" s="22">
        <v>1.165911919588826</v>
      </c>
      <c r="H16" s="22">
        <v>1.171507275073454</v>
      </c>
      <c r="I16" s="22">
        <v>1.16353414894575</v>
      </c>
      <c r="J16" s="22">
        <v>1.354154722651953</v>
      </c>
      <c r="K16" s="22">
        <v>1.108845525915592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186383.38</v>
      </c>
      <c r="C18" s="25">
        <f aca="true" t="shared" si="2" ref="C18:K18">SUM(C19:C27)</f>
        <v>146041.61000000002</v>
      </c>
      <c r="D18" s="25">
        <f t="shared" si="2"/>
        <v>489886.35</v>
      </c>
      <c r="E18" s="25">
        <f t="shared" si="2"/>
        <v>437122.9</v>
      </c>
      <c r="F18" s="25">
        <f t="shared" si="2"/>
        <v>467370.74999999994</v>
      </c>
      <c r="G18" s="25">
        <f t="shared" si="2"/>
        <v>206295.56000000003</v>
      </c>
      <c r="H18" s="25">
        <f t="shared" si="2"/>
        <v>138952.74000000002</v>
      </c>
      <c r="I18" s="25">
        <f t="shared" si="2"/>
        <v>188132.18000000002</v>
      </c>
      <c r="J18" s="25">
        <f t="shared" si="2"/>
        <v>156713.01000000004</v>
      </c>
      <c r="K18" s="25">
        <f t="shared" si="2"/>
        <v>297272.12</v>
      </c>
      <c r="L18" s="25">
        <f>SUM(B18:K18)</f>
        <v>2714170.6000000006</v>
      </c>
      <c r="M18"/>
    </row>
    <row r="19" spans="1:13" ht="17.25" customHeight="1">
      <c r="A19" s="26" t="s">
        <v>24</v>
      </c>
      <c r="B19" s="60">
        <f>ROUND((B13+B14)*B7,2)</f>
        <v>140483.42</v>
      </c>
      <c r="C19" s="60">
        <f aca="true" t="shared" si="3" ref="C19:K19">ROUND((C13+C14)*C7,2)</f>
        <v>114740.71</v>
      </c>
      <c r="D19" s="60">
        <f t="shared" si="3"/>
        <v>425506.82</v>
      </c>
      <c r="E19" s="60">
        <f t="shared" si="3"/>
        <v>373795.69</v>
      </c>
      <c r="F19" s="60">
        <f t="shared" si="3"/>
        <v>363843.72</v>
      </c>
      <c r="G19" s="60">
        <f t="shared" si="3"/>
        <v>162545.49</v>
      </c>
      <c r="H19" s="60">
        <f t="shared" si="3"/>
        <v>109038.84</v>
      </c>
      <c r="I19" s="60">
        <f t="shared" si="3"/>
        <v>155146.45</v>
      </c>
      <c r="J19" s="60">
        <f t="shared" si="3"/>
        <v>106857.35</v>
      </c>
      <c r="K19" s="60">
        <f t="shared" si="3"/>
        <v>251893.58</v>
      </c>
      <c r="L19" s="33">
        <f>SUM(B19:K19)</f>
        <v>2203852.07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42480.73</v>
      </c>
      <c r="C20" s="33">
        <f t="shared" si="4"/>
        <v>22411.95</v>
      </c>
      <c r="D20" s="33">
        <f t="shared" si="4"/>
        <v>31787.06</v>
      </c>
      <c r="E20" s="33">
        <f t="shared" si="4"/>
        <v>36129.22</v>
      </c>
      <c r="F20" s="33">
        <f t="shared" si="4"/>
        <v>76097.74</v>
      </c>
      <c r="G20" s="33">
        <f t="shared" si="4"/>
        <v>26968.23</v>
      </c>
      <c r="H20" s="33">
        <f t="shared" si="4"/>
        <v>18700.95</v>
      </c>
      <c r="I20" s="33">
        <f t="shared" si="4"/>
        <v>25371.74</v>
      </c>
      <c r="J20" s="33">
        <f t="shared" si="4"/>
        <v>37844.04</v>
      </c>
      <c r="K20" s="33">
        <f t="shared" si="4"/>
        <v>27417.49</v>
      </c>
      <c r="L20" s="33">
        <f aca="true" t="shared" si="5" ref="L19:L26">SUM(B20:K20)</f>
        <v>345209.15</v>
      </c>
      <c r="M20"/>
    </row>
    <row r="21" spans="1:13" ht="17.25" customHeight="1">
      <c r="A21" s="27" t="s">
        <v>26</v>
      </c>
      <c r="B21" s="33">
        <v>685.83</v>
      </c>
      <c r="C21" s="33">
        <v>6378.25</v>
      </c>
      <c r="D21" s="33">
        <v>26601.18</v>
      </c>
      <c r="E21" s="33">
        <v>21616.06</v>
      </c>
      <c r="F21" s="33">
        <v>23477.81</v>
      </c>
      <c r="G21" s="33">
        <v>15721.88</v>
      </c>
      <c r="H21" s="33">
        <v>8762.23</v>
      </c>
      <c r="I21" s="33">
        <v>4938</v>
      </c>
      <c r="J21" s="33">
        <v>7544.17</v>
      </c>
      <c r="K21" s="33">
        <v>12962.25</v>
      </c>
      <c r="L21" s="33">
        <f t="shared" si="5"/>
        <v>128687.66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476.49</v>
      </c>
      <c r="C24" s="33">
        <v>371.5</v>
      </c>
      <c r="D24" s="33">
        <v>1249.11</v>
      </c>
      <c r="E24" s="33">
        <v>1114.51</v>
      </c>
      <c r="F24" s="33">
        <v>1192.58</v>
      </c>
      <c r="G24" s="33">
        <v>527.64</v>
      </c>
      <c r="H24" s="33">
        <v>355.35</v>
      </c>
      <c r="I24" s="33">
        <v>479.19</v>
      </c>
      <c r="J24" s="33">
        <v>401.12</v>
      </c>
      <c r="K24" s="33">
        <v>759.16</v>
      </c>
      <c r="L24" s="33">
        <f t="shared" si="5"/>
        <v>6926.65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-114619.59</v>
      </c>
      <c r="C29" s="33">
        <f t="shared" si="6"/>
        <v>-13232.990000000002</v>
      </c>
      <c r="D29" s="33">
        <f t="shared" si="6"/>
        <v>-44121.45</v>
      </c>
      <c r="E29" s="33">
        <f t="shared" si="6"/>
        <v>-340060.77999999997</v>
      </c>
      <c r="F29" s="33">
        <f t="shared" si="6"/>
        <v>-38280.69</v>
      </c>
      <c r="G29" s="33">
        <f t="shared" si="6"/>
        <v>-162642.02</v>
      </c>
      <c r="H29" s="33">
        <f t="shared" si="6"/>
        <v>-19811.12</v>
      </c>
      <c r="I29" s="33">
        <f t="shared" si="6"/>
        <v>-13646.97</v>
      </c>
      <c r="J29" s="33">
        <f t="shared" si="6"/>
        <v>-10229.66</v>
      </c>
      <c r="K29" s="33">
        <f t="shared" si="6"/>
        <v>-26142.199999999997</v>
      </c>
      <c r="L29" s="33">
        <f aca="true" t="shared" si="7" ref="L29:L36">SUM(B29:K29)</f>
        <v>-782787.47</v>
      </c>
      <c r="M29"/>
    </row>
    <row r="30" spans="1:13" ht="18.75" customHeight="1">
      <c r="A30" s="27" t="s">
        <v>30</v>
      </c>
      <c r="B30" s="33">
        <f>B31+B32+B33+B34</f>
        <v>-8914.4</v>
      </c>
      <c r="C30" s="33">
        <f aca="true" t="shared" si="8" ref="C30:K30">C31+C32+C33+C34</f>
        <v>-11167.2</v>
      </c>
      <c r="D30" s="33">
        <f t="shared" si="8"/>
        <v>-37175.6</v>
      </c>
      <c r="E30" s="33">
        <f t="shared" si="8"/>
        <v>-31160.8</v>
      </c>
      <c r="F30" s="33">
        <f t="shared" si="8"/>
        <v>-31649.2</v>
      </c>
      <c r="G30" s="33">
        <f t="shared" si="8"/>
        <v>-15708</v>
      </c>
      <c r="H30" s="33">
        <f t="shared" si="8"/>
        <v>-8034.4</v>
      </c>
      <c r="I30" s="33">
        <f t="shared" si="8"/>
        <v>-10982.4</v>
      </c>
      <c r="J30" s="33">
        <f t="shared" si="8"/>
        <v>-7999.2</v>
      </c>
      <c r="K30" s="33">
        <f t="shared" si="8"/>
        <v>-21920.8</v>
      </c>
      <c r="L30" s="33">
        <f t="shared" si="7"/>
        <v>-184712</v>
      </c>
      <c r="M30"/>
    </row>
    <row r="31" spans="1:13" s="36" customFormat="1" ht="18.75" customHeight="1">
      <c r="A31" s="34" t="s">
        <v>55</v>
      </c>
      <c r="B31" s="33">
        <f>-ROUND((B9)*$E$3,2)</f>
        <v>-8914.4</v>
      </c>
      <c r="C31" s="33">
        <f aca="true" t="shared" si="9" ref="C31:K31">-ROUND((C9)*$E$3,2)</f>
        <v>-11167.2</v>
      </c>
      <c r="D31" s="33">
        <f t="shared" si="9"/>
        <v>-37175.6</v>
      </c>
      <c r="E31" s="33">
        <f t="shared" si="9"/>
        <v>-31160.8</v>
      </c>
      <c r="F31" s="33">
        <f t="shared" si="9"/>
        <v>-31649.2</v>
      </c>
      <c r="G31" s="33">
        <f t="shared" si="9"/>
        <v>-15708</v>
      </c>
      <c r="H31" s="33">
        <f t="shared" si="9"/>
        <v>-8034.4</v>
      </c>
      <c r="I31" s="33">
        <f t="shared" si="9"/>
        <v>-10982.4</v>
      </c>
      <c r="J31" s="33">
        <f t="shared" si="9"/>
        <v>-7999.2</v>
      </c>
      <c r="K31" s="33">
        <f t="shared" si="9"/>
        <v>-21920.8</v>
      </c>
      <c r="L31" s="33">
        <f t="shared" si="7"/>
        <v>-184712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-105705.19</v>
      </c>
      <c r="C35" s="38">
        <f aca="true" t="shared" si="10" ref="C35:K35">SUM(C36:C47)</f>
        <v>-2065.79</v>
      </c>
      <c r="D35" s="38">
        <f t="shared" si="10"/>
        <v>-6945.85</v>
      </c>
      <c r="E35" s="38">
        <f t="shared" si="10"/>
        <v>-308899.98</v>
      </c>
      <c r="F35" s="38">
        <f t="shared" si="10"/>
        <v>-6631.49</v>
      </c>
      <c r="G35" s="38">
        <f t="shared" si="10"/>
        <v>-146934.02</v>
      </c>
      <c r="H35" s="38">
        <f t="shared" si="10"/>
        <v>-11776.72</v>
      </c>
      <c r="I35" s="38">
        <f t="shared" si="10"/>
        <v>-2664.57</v>
      </c>
      <c r="J35" s="38">
        <f t="shared" si="10"/>
        <v>-2230.46</v>
      </c>
      <c r="K35" s="38">
        <f t="shared" si="10"/>
        <v>-4221.4</v>
      </c>
      <c r="L35" s="33">
        <f t="shared" si="7"/>
        <v>-598075.4699999999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72</v>
      </c>
      <c r="B46" s="17">
        <v>-2649.6</v>
      </c>
      <c r="C46" s="17">
        <v>-2065.79</v>
      </c>
      <c r="D46" s="17">
        <v>-6945.85</v>
      </c>
      <c r="E46" s="17">
        <v>-6197.37</v>
      </c>
      <c r="F46" s="17">
        <v>-6631.49</v>
      </c>
      <c r="G46" s="17">
        <v>-2934.02</v>
      </c>
      <c r="H46" s="17">
        <v>-1975.97</v>
      </c>
      <c r="I46" s="17">
        <v>-2664.57</v>
      </c>
      <c r="J46" s="17">
        <v>-2230.46</v>
      </c>
      <c r="K46" s="17">
        <v>-4221.4</v>
      </c>
      <c r="L46" s="30">
        <f t="shared" si="11"/>
        <v>-38516.520000000004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71763.79000000001</v>
      </c>
      <c r="C50" s="41">
        <f>IF(C18+C29+C42+C51&lt;0,0,C18+C29+C51)</f>
        <v>132808.62000000002</v>
      </c>
      <c r="D50" s="41">
        <f>IF(D18+D29+D42+D51&lt;0,0,D18+D29+D51)</f>
        <v>445764.89999999997</v>
      </c>
      <c r="E50" s="41">
        <f>IF(E18+E29+E42+E51&lt;0,0,E18+E29+E51)</f>
        <v>97062.12000000005</v>
      </c>
      <c r="F50" s="41">
        <f>IF(F18+F29+F42+F51&lt;0,0,F18+F29+F51)</f>
        <v>429090.05999999994</v>
      </c>
      <c r="G50" s="41">
        <f>IF(G18+G29+G42+G51&lt;0,0,G18+G29+G51)</f>
        <v>43653.54000000004</v>
      </c>
      <c r="H50" s="41">
        <f>IF(H18+H29+H42+H51&lt;0,0,H18+H29+H51)</f>
        <v>119141.62000000002</v>
      </c>
      <c r="I50" s="41">
        <f>IF(I18+I29+I42+I51&lt;0,0,I18+I29+I51)</f>
        <v>174485.21000000002</v>
      </c>
      <c r="J50" s="41">
        <f>IF(J18+J29+J42+J51&lt;0,0,J18+J29+J51)</f>
        <v>146483.35000000003</v>
      </c>
      <c r="K50" s="41">
        <f>IF(K18+K29+K42+K51&lt;0,0,K18+K29+K51)</f>
        <v>271129.92</v>
      </c>
      <c r="L50" s="42">
        <f>SUM(B50:K50)</f>
        <v>1931383.1300000004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71763.79</v>
      </c>
      <c r="C56" s="41">
        <f aca="true" t="shared" si="12" ref="C56:J56">SUM(C57:C68)</f>
        <v>132808.62</v>
      </c>
      <c r="D56" s="41">
        <f t="shared" si="12"/>
        <v>445764.89</v>
      </c>
      <c r="E56" s="41">
        <f t="shared" si="12"/>
        <v>97062.11</v>
      </c>
      <c r="F56" s="41">
        <f t="shared" si="12"/>
        <v>429090.06</v>
      </c>
      <c r="G56" s="41">
        <f t="shared" si="12"/>
        <v>43653.54</v>
      </c>
      <c r="H56" s="41">
        <f t="shared" si="12"/>
        <v>119141.63</v>
      </c>
      <c r="I56" s="41">
        <f>SUM(I57:I71)</f>
        <v>174485.21</v>
      </c>
      <c r="J56" s="41">
        <f t="shared" si="12"/>
        <v>146483.35</v>
      </c>
      <c r="K56" s="41">
        <f>SUM(K57:K70)</f>
        <v>271129.92000000004</v>
      </c>
      <c r="L56" s="46">
        <f>SUM(B56:K56)</f>
        <v>1931383.12</v>
      </c>
      <c r="M56" s="40"/>
    </row>
    <row r="57" spans="1:13" ht="18.75" customHeight="1">
      <c r="A57" s="47" t="s">
        <v>48</v>
      </c>
      <c r="B57" s="48">
        <v>71763.79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71763.79</v>
      </c>
      <c r="M57" s="40"/>
    </row>
    <row r="58" spans="1:12" ht="18.75" customHeight="1">
      <c r="A58" s="47" t="s">
        <v>58</v>
      </c>
      <c r="B58" s="17">
        <v>0</v>
      </c>
      <c r="C58" s="48">
        <v>116021.61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116021.61</v>
      </c>
    </row>
    <row r="59" spans="1:12" ht="18.75" customHeight="1">
      <c r="A59" s="47" t="s">
        <v>59</v>
      </c>
      <c r="B59" s="17">
        <v>0</v>
      </c>
      <c r="C59" s="48">
        <v>16787.01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16787.01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445764.89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445764.89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97062.11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97062.11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429090.06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429090.06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43653.54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43653.54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119141.63</v>
      </c>
      <c r="I64" s="17">
        <v>0</v>
      </c>
      <c r="J64" s="17">
        <v>0</v>
      </c>
      <c r="K64" s="17">
        <v>0</v>
      </c>
      <c r="L64" s="46">
        <f t="shared" si="13"/>
        <v>119141.63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146483.35</v>
      </c>
      <c r="K66" s="17">
        <v>0</v>
      </c>
      <c r="L66" s="46">
        <f t="shared" si="13"/>
        <v>146483.35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120517.25</v>
      </c>
      <c r="L67" s="46">
        <f t="shared" si="13"/>
        <v>120517.25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150612.67</v>
      </c>
      <c r="L68" s="46">
        <f t="shared" si="13"/>
        <v>150612.67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174485.21</v>
      </c>
      <c r="J71" s="52">
        <v>0</v>
      </c>
      <c r="K71" s="52">
        <v>0</v>
      </c>
      <c r="L71" s="51">
        <f>SUM(B71:K71)</f>
        <v>174485.21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2022-06-09T19:07:16Z</dcterms:modified>
  <cp:category/>
  <cp:version/>
  <cp:contentType/>
  <cp:contentStatus/>
</cp:coreProperties>
</file>