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'detalhamento'!$A$1:$L$70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<sst xmlns="http://schemas.openxmlformats.org/spreadsheetml/2006/main" count="81" uniqueCount="80">
  <si>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</si>
  <si>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</si>
  <si>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</si>
  <si>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</si>
  <si>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</si>
  <si>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</si>
  <si>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</si>
  <si>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</si>
  <si>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</si>
  <si>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</si>
  <si>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</si>
  <si>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</si>
  <si>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</si>
  <si>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</si>
  <si>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</si>
  <si>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</si>
  <si>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</si>
  <si>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</si>
  <si>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</si>
  <si>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</si>
  <si>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</si>
  <si>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</si>
  <si>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</si>
  <si>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</si>
  <si>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</si>
  <si>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</si>
  <si>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</si>
  <si>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</si>
  <si>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</si>
  <si>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</si>
  <si>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</si>
  <si>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</si>
  <si>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</si>
  <si>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</si>
  <si>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</si>
  <si>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</si>
  <si>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</si>
  <si>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</si>
  <si>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</si>
  <si>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</si>
  <si>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</si>
  <si>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</si>
  <si>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</si>
  <si>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</si>
  <si>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</si>
  <si>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</si>
  <si>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</si>
  <si>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</si>
  <si>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</si>
  <si>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</si>
  <si>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</si>
  <si>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</si>
  <si>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</si>
  <si>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</si>
  <si>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</si>
  <si>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</si>
  <si>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</si>
  <si>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</si>
  <si>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</si>
  <si>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</si>
  <si>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</si>
  <si>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</si>
  <si>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</si>
  <si>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</si>
  <si>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</si>
  <si>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</si>
  <si>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</si>
  <si>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</si>
  <si>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</si>
  <si>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</si>
  <si>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5.2.9. Ajuste de Cronograma (+)</t>
  </si>
  <si>
    <t>5.2.10. Ajuste de Cronograma (-)</t>
  </si>
  <si>
    <t>5.2.11. Desconto do Saldo Remanescente de Investimento em SMGO</t>
  </si>
  <si>
    <t>OPERAÇÃO 01/06/22 - VENCIMENTO 08/06/22</t>
  </si>
  <si>
    <t>2.1 Tarifa de Remuneração por Passageiro Transportado Combustível</t>
  </si>
  <si>
    <t>4. Remuneração Bruta do Operador (4.1 + 4.2 + 4.3 + 4.4 + 4.5 + 4.6 + 4.7 + 4.8)</t>
  </si>
  <si>
    <t>4.6. Remuneração SMGO</t>
  </si>
  <si>
    <t>4.7. Remuneração Manutenção de Validadores</t>
  </si>
  <si>
    <t>4.8. Remuneração Comunicação de Dados por Chip</t>
  </si>
  <si>
    <t>7.15. Consórcio KBPX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</si>
</sst>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0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4" fillId="0" borderId="0" xfId="0" applyNumberFormat="1" applyFont="1" applyAlignment="1">
      <alignment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170" fontId="33" fillId="0" borderId="4" xfId="46" applyNumberFormat="1" applyFont="1" applyFill="1" applyBorder="1" applyAlignment="1">
      <alignment horizontal="center" vertical="center"/>
    </xf>
    <xf numFmtId="0" fontId="46" fillId="0" borderId="0" xfId="0" applyFont="1" applyFill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7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5" t="s">
        <v>57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21">
      <c r="A2" s="56" t="s">
        <v>73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7" t="s">
        <v>1</v>
      </c>
      <c r="B4" s="58" t="s">
        <v>2</v>
      </c>
      <c r="C4" s="59"/>
      <c r="D4" s="59"/>
      <c r="E4" s="59"/>
      <c r="F4" s="59"/>
      <c r="G4" s="59"/>
      <c r="H4" s="59"/>
      <c r="I4" s="59"/>
      <c r="J4" s="59"/>
      <c r="K4" s="59"/>
      <c r="L4" s="60" t="s">
        <v>3</v>
      </c>
    </row>
    <row r="5" spans="1:12" ht="30" customHeight="1">
      <c r="A5" s="57"/>
      <c r="B5" s="6" t="s">
        <v>4</v>
      </c>
      <c r="C5" s="6" t="s">
        <v>60</v>
      </c>
      <c r="D5" s="6" t="s">
        <v>5</v>
      </c>
      <c r="E5" s="7" t="s">
        <v>61</v>
      </c>
      <c r="F5" s="7" t="s">
        <v>62</v>
      </c>
      <c r="G5" s="7" t="s">
        <v>63</v>
      </c>
      <c r="H5" s="7" t="s">
        <v>64</v>
      </c>
      <c r="I5" s="6" t="s">
        <v>6</v>
      </c>
      <c r="J5" s="6" t="s">
        <v>65</v>
      </c>
      <c r="K5" s="6" t="s">
        <v>4</v>
      </c>
      <c r="L5" s="57"/>
    </row>
    <row r="6" spans="1:12" ht="18.75" customHeight="1">
      <c r="A6" s="57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7"/>
    </row>
    <row r="7" spans="1:13" ht="17.25" customHeight="1">
      <c r="A7" s="9" t="s">
        <v>17</v>
      </c>
      <c r="B7" s="10">
        <f>B8+B11</f>
        <v>89763</v>
      </c>
      <c r="C7" s="10">
        <f>C8+C11</f>
        <v>106296</v>
      </c>
      <c r="D7" s="10">
        <f aca="true" t="shared" si="0" ref="D7:K7">D8+D11</f>
        <v>296518</v>
      </c>
      <c r="E7" s="10">
        <f t="shared" si="0"/>
        <v>230267</v>
      </c>
      <c r="F7" s="10">
        <f t="shared" si="0"/>
        <v>273603</v>
      </c>
      <c r="G7" s="10">
        <f t="shared" si="0"/>
        <v>140602</v>
      </c>
      <c r="H7" s="10">
        <f t="shared" si="0"/>
        <v>74773</v>
      </c>
      <c r="I7" s="10">
        <f t="shared" si="0"/>
        <v>113190</v>
      </c>
      <c r="J7" s="10">
        <f t="shared" si="0"/>
        <v>120044</v>
      </c>
      <c r="K7" s="10">
        <f t="shared" si="0"/>
        <v>206827</v>
      </c>
      <c r="L7" s="10">
        <f>SUM(B7:K7)</f>
        <v>1651883</v>
      </c>
      <c r="M7" s="11"/>
    </row>
    <row r="8" spans="1:13" ht="17.25" customHeight="1">
      <c r="A8" s="12" t="s">
        <v>18</v>
      </c>
      <c r="B8" s="13">
        <f>B9+B10</f>
        <v>6098</v>
      </c>
      <c r="C8" s="13">
        <f aca="true" t="shared" si="1" ref="C8:K8">C9+C10</f>
        <v>6709</v>
      </c>
      <c r="D8" s="13">
        <f t="shared" si="1"/>
        <v>19588</v>
      </c>
      <c r="E8" s="13">
        <f t="shared" si="1"/>
        <v>13245</v>
      </c>
      <c r="F8" s="13">
        <f t="shared" si="1"/>
        <v>14156</v>
      </c>
      <c r="G8" s="13">
        <f t="shared" si="1"/>
        <v>10177</v>
      </c>
      <c r="H8" s="13">
        <f t="shared" si="1"/>
        <v>4576</v>
      </c>
      <c r="I8" s="13">
        <f t="shared" si="1"/>
        <v>5470</v>
      </c>
      <c r="J8" s="13">
        <f t="shared" si="1"/>
        <v>7848</v>
      </c>
      <c r="K8" s="13">
        <f t="shared" si="1"/>
        <v>11696</v>
      </c>
      <c r="L8" s="13">
        <f>SUM(B8:K8)</f>
        <v>99563</v>
      </c>
      <c r="M8"/>
    </row>
    <row r="9" spans="1:13" ht="17.25" customHeight="1">
      <c r="A9" s="14" t="s">
        <v>19</v>
      </c>
      <c r="B9" s="15">
        <v>6096</v>
      </c>
      <c r="C9" s="15">
        <v>6709</v>
      </c>
      <c r="D9" s="15">
        <v>19588</v>
      </c>
      <c r="E9" s="15">
        <v>13245</v>
      </c>
      <c r="F9" s="15">
        <v>14156</v>
      </c>
      <c r="G9" s="15">
        <v>10177</v>
      </c>
      <c r="H9" s="15">
        <v>4549</v>
      </c>
      <c r="I9" s="15">
        <v>5470</v>
      </c>
      <c r="J9" s="15">
        <v>7848</v>
      </c>
      <c r="K9" s="15">
        <v>11696</v>
      </c>
      <c r="L9" s="13">
        <f>SUM(B9:K9)</f>
        <v>99534</v>
      </c>
      <c r="M9"/>
    </row>
    <row r="10" spans="1:13" ht="17.25" customHeight="1">
      <c r="A10" s="14" t="s">
        <v>20</v>
      </c>
      <c r="B10" s="15">
        <v>2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27</v>
      </c>
      <c r="I10" s="15">
        <v>0</v>
      </c>
      <c r="J10" s="15">
        <v>0</v>
      </c>
      <c r="K10" s="15">
        <v>0</v>
      </c>
      <c r="L10" s="13">
        <f>SUM(B10:K10)</f>
        <v>29</v>
      </c>
      <c r="M10"/>
    </row>
    <row r="11" spans="1:13" ht="17.25" customHeight="1">
      <c r="A11" s="12" t="s">
        <v>21</v>
      </c>
      <c r="B11" s="15">
        <v>83665</v>
      </c>
      <c r="C11" s="15">
        <v>99587</v>
      </c>
      <c r="D11" s="15">
        <v>276930</v>
      </c>
      <c r="E11" s="15">
        <v>217022</v>
      </c>
      <c r="F11" s="15">
        <v>259447</v>
      </c>
      <c r="G11" s="15">
        <v>130425</v>
      </c>
      <c r="H11" s="15">
        <v>70197</v>
      </c>
      <c r="I11" s="15">
        <v>107720</v>
      </c>
      <c r="J11" s="15">
        <v>112196</v>
      </c>
      <c r="K11" s="15">
        <v>195131</v>
      </c>
      <c r="L11" s="13">
        <f>SUM(B11:K11)</f>
        <v>1552320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6.8976</v>
      </c>
      <c r="C13" s="20">
        <v>3.8944</v>
      </c>
      <c r="D13" s="20">
        <v>4.6351</v>
      </c>
      <c r="E13" s="20">
        <v>4.6951</v>
      </c>
      <c r="F13" s="20">
        <v>4.1484</v>
      </c>
      <c r="G13" s="20">
        <v>4.5614</v>
      </c>
      <c r="H13" s="20">
        <v>5.0246</v>
      </c>
      <c r="I13" s="20">
        <v>4.1659</v>
      </c>
      <c r="J13" s="20">
        <v>4.4866</v>
      </c>
      <c r="K13" s="20">
        <v>3.6638</v>
      </c>
      <c r="L13" s="18"/>
      <c r="M13"/>
    </row>
    <row r="14" spans="1:13" ht="17.25" customHeight="1">
      <c r="A14" s="19" t="s">
        <v>74</v>
      </c>
      <c r="B14" s="20">
        <v>0</v>
      </c>
      <c r="C14" s="20">
        <v>0</v>
      </c>
      <c r="D14" s="20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18"/>
      <c r="M14"/>
    </row>
    <row r="15" spans="1:12" ht="12" customHeight="1">
      <c r="A15" s="16"/>
      <c r="B15" s="17"/>
      <c r="C15" s="17"/>
      <c r="D15" s="21"/>
      <c r="E15" s="21"/>
      <c r="F15" s="21"/>
      <c r="G15" s="21"/>
      <c r="H15" s="21"/>
      <c r="I15" s="21"/>
      <c r="J15" s="21"/>
      <c r="K15" s="21"/>
      <c r="L15" s="18"/>
    </row>
    <row r="16" spans="1:12" ht="13.5" customHeight="1">
      <c r="A16" s="19" t="s">
        <v>23</v>
      </c>
      <c r="B16" s="22">
        <v>1.248564123629774</v>
      </c>
      <c r="C16" s="22">
        <v>1.204628512411021</v>
      </c>
      <c r="D16" s="22">
        <v>1.123597112258226</v>
      </c>
      <c r="E16" s="22">
        <v>1.178418714927629</v>
      </c>
      <c r="F16" s="22">
        <v>1.195282317344383</v>
      </c>
      <c r="G16" s="22">
        <v>1.252767722743234</v>
      </c>
      <c r="H16" s="22">
        <v>1.166165993142815</v>
      </c>
      <c r="I16" s="22">
        <v>1.228815109477276</v>
      </c>
      <c r="J16" s="22">
        <v>1.315805623348012</v>
      </c>
      <c r="K16" s="22">
        <v>1.154747620398845</v>
      </c>
      <c r="L16" s="18"/>
    </row>
    <row r="17" spans="1:12" ht="12" customHeight="1">
      <c r="A17" s="19"/>
      <c r="B17" s="18"/>
      <c r="C17" s="18"/>
      <c r="D17" s="18"/>
      <c r="E17" s="18"/>
      <c r="F17" s="13"/>
      <c r="G17" s="18"/>
      <c r="H17" s="18"/>
      <c r="I17" s="18"/>
      <c r="J17" s="18"/>
      <c r="K17" s="18"/>
      <c r="L17" s="23"/>
    </row>
    <row r="18" spans="1:13" ht="17.25" customHeight="1">
      <c r="A18" s="24" t="s">
        <v>75</v>
      </c>
      <c r="B18" s="25">
        <f>SUM(B19:B27)</f>
        <v>779299.99</v>
      </c>
      <c r="C18" s="25">
        <f aca="true" t="shared" si="2" ref="C18:K18">SUM(C19:C27)</f>
        <v>512476.5</v>
      </c>
      <c r="D18" s="25">
        <f t="shared" si="2"/>
        <v>1601730.16</v>
      </c>
      <c r="E18" s="25">
        <f t="shared" si="2"/>
        <v>1313935.7</v>
      </c>
      <c r="F18" s="25">
        <f t="shared" si="2"/>
        <v>1416186.52</v>
      </c>
      <c r="G18" s="25">
        <f t="shared" si="2"/>
        <v>839695.48</v>
      </c>
      <c r="H18" s="25">
        <f t="shared" si="2"/>
        <v>459792.01</v>
      </c>
      <c r="I18" s="25">
        <f t="shared" si="2"/>
        <v>595306.3599999999</v>
      </c>
      <c r="J18" s="25">
        <f t="shared" si="2"/>
        <v>733146.44</v>
      </c>
      <c r="K18" s="25">
        <f t="shared" si="2"/>
        <v>903235.4</v>
      </c>
      <c r="L18" s="25">
        <f>SUM(B18:K18)</f>
        <v>9154804.559999999</v>
      </c>
      <c r="M18"/>
    </row>
    <row r="19" spans="1:13" ht="17.25" customHeight="1">
      <c r="A19" s="26" t="s">
        <v>24</v>
      </c>
      <c r="B19" s="61">
        <f>ROUND((B13+B14)*B7,2)</f>
        <v>619149.27</v>
      </c>
      <c r="C19" s="61">
        <f aca="true" t="shared" si="3" ref="C19:K19">ROUND((C13+C14)*C7,2)</f>
        <v>413959.14</v>
      </c>
      <c r="D19" s="61">
        <f t="shared" si="3"/>
        <v>1374390.58</v>
      </c>
      <c r="E19" s="61">
        <f t="shared" si="3"/>
        <v>1081126.59</v>
      </c>
      <c r="F19" s="61">
        <f t="shared" si="3"/>
        <v>1135014.69</v>
      </c>
      <c r="G19" s="61">
        <f t="shared" si="3"/>
        <v>641341.96</v>
      </c>
      <c r="H19" s="61">
        <f t="shared" si="3"/>
        <v>375704.42</v>
      </c>
      <c r="I19" s="61">
        <f t="shared" si="3"/>
        <v>471538.22</v>
      </c>
      <c r="J19" s="61">
        <f t="shared" si="3"/>
        <v>538589.41</v>
      </c>
      <c r="K19" s="61">
        <f t="shared" si="3"/>
        <v>757772.76</v>
      </c>
      <c r="L19" s="33">
        <f>SUM(B19:K19)</f>
        <v>7408587.039999999</v>
      </c>
      <c r="M19"/>
    </row>
    <row r="20" spans="1:13" ht="17.25" customHeight="1">
      <c r="A20" s="27" t="s">
        <v>25</v>
      </c>
      <c r="B20" s="33">
        <f aca="true" t="shared" si="4" ref="B20:K20">IF(B16&lt;&gt;0,ROUND((B16-1)*B19,2),0)</f>
        <v>153898.3</v>
      </c>
      <c r="C20" s="33">
        <f t="shared" si="4"/>
        <v>84707.84</v>
      </c>
      <c r="D20" s="33">
        <f t="shared" si="4"/>
        <v>169870.71</v>
      </c>
      <c r="E20" s="33">
        <f t="shared" si="4"/>
        <v>192893.22</v>
      </c>
      <c r="F20" s="33">
        <f t="shared" si="4"/>
        <v>221648.3</v>
      </c>
      <c r="G20" s="33">
        <f t="shared" si="4"/>
        <v>162110.55</v>
      </c>
      <c r="H20" s="33">
        <f t="shared" si="4"/>
        <v>62429.3</v>
      </c>
      <c r="I20" s="33">
        <f t="shared" si="4"/>
        <v>107895.07</v>
      </c>
      <c r="J20" s="33">
        <f t="shared" si="4"/>
        <v>170089.56</v>
      </c>
      <c r="K20" s="33">
        <f t="shared" si="4"/>
        <v>117263.53</v>
      </c>
      <c r="L20" s="33">
        <f aca="true" t="shared" si="5" ref="L19:L26">SUM(B20:K20)</f>
        <v>1442806.3800000001</v>
      </c>
      <c r="M20"/>
    </row>
    <row r="21" spans="1:13" ht="17.25" customHeight="1">
      <c r="A21" s="27" t="s">
        <v>26</v>
      </c>
      <c r="B21" s="33">
        <v>3352.11</v>
      </c>
      <c r="C21" s="33">
        <v>11247.67</v>
      </c>
      <c r="D21" s="33">
        <v>51404.89</v>
      </c>
      <c r="E21" s="33">
        <v>34366.27</v>
      </c>
      <c r="F21" s="33">
        <v>55596.28</v>
      </c>
      <c r="G21" s="33">
        <v>35018.79</v>
      </c>
      <c r="H21" s="33">
        <v>19183.34</v>
      </c>
      <c r="I21" s="33">
        <v>13186.32</v>
      </c>
      <c r="J21" s="33">
        <v>19795.45</v>
      </c>
      <c r="K21" s="33">
        <v>23213.77</v>
      </c>
      <c r="L21" s="33">
        <f t="shared" si="5"/>
        <v>266364.89</v>
      </c>
      <c r="M21"/>
    </row>
    <row r="22" spans="1:13" ht="17.25" customHeight="1">
      <c r="A22" s="27" t="s">
        <v>27</v>
      </c>
      <c r="B22" s="33">
        <v>1787.07</v>
      </c>
      <c r="C22" s="29">
        <v>1787.07</v>
      </c>
      <c r="D22" s="29">
        <v>3574.14</v>
      </c>
      <c r="E22" s="29">
        <v>3574.14</v>
      </c>
      <c r="F22" s="33">
        <v>1787.07</v>
      </c>
      <c r="G22" s="29">
        <v>0</v>
      </c>
      <c r="H22" s="33">
        <v>1787.07</v>
      </c>
      <c r="I22" s="29">
        <v>1787.07</v>
      </c>
      <c r="J22" s="29">
        <v>3574.14</v>
      </c>
      <c r="K22" s="29">
        <v>3574.14</v>
      </c>
      <c r="L22" s="33">
        <f t="shared" si="5"/>
        <v>23231.91</v>
      </c>
      <c r="M22"/>
    </row>
    <row r="23" spans="1:13" ht="17.25" customHeight="1">
      <c r="A23" s="27" t="s">
        <v>28</v>
      </c>
      <c r="B23" s="30">
        <v>0</v>
      </c>
      <c r="C23" s="30">
        <v>0</v>
      </c>
      <c r="D23" s="30">
        <v>0</v>
      </c>
      <c r="E23" s="33">
        <v>0</v>
      </c>
      <c r="F23" s="33">
        <v>0</v>
      </c>
      <c r="G23" s="33">
        <v>0</v>
      </c>
      <c r="H23" s="30">
        <v>0</v>
      </c>
      <c r="I23" s="33">
        <v>0</v>
      </c>
      <c r="J23" s="30">
        <v>0</v>
      </c>
      <c r="K23" s="30">
        <v>0</v>
      </c>
      <c r="L23" s="33">
        <f t="shared" si="5"/>
        <v>0</v>
      </c>
      <c r="M23"/>
    </row>
    <row r="24" spans="1:13" ht="17.25" customHeight="1">
      <c r="A24" s="27" t="s">
        <v>76</v>
      </c>
      <c r="B24" s="33">
        <v>643.4</v>
      </c>
      <c r="C24" s="33">
        <v>422.65</v>
      </c>
      <c r="D24" s="33">
        <v>1321.8</v>
      </c>
      <c r="E24" s="33">
        <v>1082.2</v>
      </c>
      <c r="F24" s="33">
        <v>1168.35</v>
      </c>
      <c r="G24" s="33">
        <v>691.86</v>
      </c>
      <c r="H24" s="33">
        <v>379.58</v>
      </c>
      <c r="I24" s="33">
        <v>489.95</v>
      </c>
      <c r="J24" s="33">
        <v>605.71</v>
      </c>
      <c r="K24" s="33">
        <v>745.7</v>
      </c>
      <c r="L24" s="33">
        <f t="shared" si="5"/>
        <v>7551.199999999999</v>
      </c>
      <c r="M24"/>
    </row>
    <row r="25" spans="1:13" ht="17.25" customHeight="1">
      <c r="A25" s="27" t="s">
        <v>77</v>
      </c>
      <c r="B25" s="33">
        <v>324.62</v>
      </c>
      <c r="C25" s="33">
        <v>244.63</v>
      </c>
      <c r="D25" s="33">
        <v>796.5</v>
      </c>
      <c r="E25" s="33">
        <v>609.12</v>
      </c>
      <c r="F25" s="33">
        <v>664.41</v>
      </c>
      <c r="G25" s="33">
        <v>370.75</v>
      </c>
      <c r="H25" s="33">
        <v>210.23</v>
      </c>
      <c r="I25" s="33">
        <v>278.97</v>
      </c>
      <c r="J25" s="33">
        <v>337.52</v>
      </c>
      <c r="K25" s="33">
        <v>455.53</v>
      </c>
      <c r="L25" s="33">
        <f t="shared" si="5"/>
        <v>4292.28</v>
      </c>
      <c r="M25"/>
    </row>
    <row r="26" spans="1:13" ht="17.25" customHeight="1">
      <c r="A26" s="27" t="s">
        <v>78</v>
      </c>
      <c r="B26" s="33">
        <v>145.22</v>
      </c>
      <c r="C26" s="33">
        <v>107.5</v>
      </c>
      <c r="D26" s="33">
        <v>371.54</v>
      </c>
      <c r="E26" s="33">
        <v>284.16</v>
      </c>
      <c r="F26" s="33">
        <v>307.42</v>
      </c>
      <c r="G26" s="33">
        <v>161.57</v>
      </c>
      <c r="H26" s="33">
        <v>98.07</v>
      </c>
      <c r="I26" s="33">
        <v>130.76</v>
      </c>
      <c r="J26" s="33">
        <v>154.65</v>
      </c>
      <c r="K26" s="33">
        <v>209.97</v>
      </c>
      <c r="L26" s="33">
        <f t="shared" si="5"/>
        <v>1970.8600000000001</v>
      </c>
      <c r="M26"/>
    </row>
    <row r="27" spans="1:12" ht="12" customHeight="1">
      <c r="A27" s="31"/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/>
      <c r="L27" s="32"/>
    </row>
    <row r="28" spans="1:12" ht="12" customHeight="1">
      <c r="A28" s="27"/>
      <c r="B28" s="18">
        <v>0</v>
      </c>
      <c r="C28" s="18">
        <v>0</v>
      </c>
      <c r="D28" s="18">
        <v>0</v>
      </c>
      <c r="E28" s="18">
        <v>0</v>
      </c>
      <c r="F28" s="18">
        <v>0</v>
      </c>
      <c r="G28" s="18">
        <v>0</v>
      </c>
      <c r="H28" s="18">
        <v>0</v>
      </c>
      <c r="I28" s="18">
        <v>0</v>
      </c>
      <c r="J28" s="18">
        <v>0</v>
      </c>
      <c r="K28" s="18"/>
      <c r="L28" s="18"/>
    </row>
    <row r="29" spans="1:13" ht="18.75" customHeight="1">
      <c r="A29" s="19" t="s">
        <v>29</v>
      </c>
      <c r="B29" s="33">
        <f aca="true" t="shared" si="6" ref="B29:K29">+B30+B35+B48</f>
        <v>-133064.88999999998</v>
      </c>
      <c r="C29" s="33">
        <f t="shared" si="6"/>
        <v>-31613.089999999997</v>
      </c>
      <c r="D29" s="33">
        <f t="shared" si="6"/>
        <v>-92734.34</v>
      </c>
      <c r="E29" s="33">
        <f t="shared" si="6"/>
        <v>-69340.99999999999</v>
      </c>
      <c r="F29" s="33">
        <f t="shared" si="6"/>
        <v>-68073.49</v>
      </c>
      <c r="G29" s="33">
        <f t="shared" si="6"/>
        <v>-48205.72</v>
      </c>
      <c r="H29" s="33">
        <f t="shared" si="6"/>
        <v>-31696.489999999998</v>
      </c>
      <c r="I29" s="33">
        <f t="shared" si="6"/>
        <v>-40642.92999999999</v>
      </c>
      <c r="J29" s="33">
        <f t="shared" si="6"/>
        <v>-37531.42</v>
      </c>
      <c r="K29" s="33">
        <f t="shared" si="6"/>
        <v>-55156</v>
      </c>
      <c r="L29" s="33">
        <f aca="true" t="shared" si="7" ref="L29:L36">SUM(B29:K29)</f>
        <v>-608059.3699999999</v>
      </c>
      <c r="M29"/>
    </row>
    <row r="30" spans="1:13" ht="18.75" customHeight="1">
      <c r="A30" s="27" t="s">
        <v>30</v>
      </c>
      <c r="B30" s="33">
        <f>B31+B32+B33+B34</f>
        <v>-26822.4</v>
      </c>
      <c r="C30" s="33">
        <f aca="true" t="shared" si="8" ref="C30:K30">C31+C32+C33+C34</f>
        <v>-29519.6</v>
      </c>
      <c r="D30" s="33">
        <f t="shared" si="8"/>
        <v>-86187.2</v>
      </c>
      <c r="E30" s="33">
        <f t="shared" si="8"/>
        <v>-58278</v>
      </c>
      <c r="F30" s="33">
        <f t="shared" si="8"/>
        <v>-62286.4</v>
      </c>
      <c r="G30" s="33">
        <f t="shared" si="8"/>
        <v>-44778.8</v>
      </c>
      <c r="H30" s="33">
        <f t="shared" si="8"/>
        <v>-20015.6</v>
      </c>
      <c r="I30" s="33">
        <f t="shared" si="8"/>
        <v>-38216.09</v>
      </c>
      <c r="J30" s="33">
        <f t="shared" si="8"/>
        <v>-34531.2</v>
      </c>
      <c r="K30" s="33">
        <f t="shared" si="8"/>
        <v>-51462.4</v>
      </c>
      <c r="L30" s="33">
        <f t="shared" si="7"/>
        <v>-452097.69</v>
      </c>
      <c r="M30"/>
    </row>
    <row r="31" spans="1:13" s="36" customFormat="1" ht="18.75" customHeight="1">
      <c r="A31" s="34" t="s">
        <v>55</v>
      </c>
      <c r="B31" s="33">
        <f>-ROUND((B9)*$E$3,2)</f>
        <v>-26822.4</v>
      </c>
      <c r="C31" s="33">
        <f aca="true" t="shared" si="9" ref="C31:K31">-ROUND((C9)*$E$3,2)</f>
        <v>-29519.6</v>
      </c>
      <c r="D31" s="33">
        <f t="shared" si="9"/>
        <v>-86187.2</v>
      </c>
      <c r="E31" s="33">
        <f t="shared" si="9"/>
        <v>-58278</v>
      </c>
      <c r="F31" s="33">
        <f t="shared" si="9"/>
        <v>-62286.4</v>
      </c>
      <c r="G31" s="33">
        <f t="shared" si="9"/>
        <v>-44778.8</v>
      </c>
      <c r="H31" s="33">
        <f t="shared" si="9"/>
        <v>-20015.6</v>
      </c>
      <c r="I31" s="33">
        <f t="shared" si="9"/>
        <v>-24068</v>
      </c>
      <c r="J31" s="33">
        <f t="shared" si="9"/>
        <v>-34531.2</v>
      </c>
      <c r="K31" s="33">
        <f t="shared" si="9"/>
        <v>-51462.4</v>
      </c>
      <c r="L31" s="33">
        <f t="shared" si="7"/>
        <v>-437949.60000000003</v>
      </c>
      <c r="M31" s="35"/>
    </row>
    <row r="32" spans="1:13" ht="18.75" customHeight="1">
      <c r="A32" s="37" t="s">
        <v>31</v>
      </c>
      <c r="B32" s="28">
        <v>0</v>
      </c>
      <c r="C32" s="28">
        <v>0</v>
      </c>
      <c r="D32" s="28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28">
        <f t="shared" si="7"/>
        <v>0</v>
      </c>
      <c r="M32"/>
    </row>
    <row r="33" spans="1:13" ht="18.75" customHeight="1">
      <c r="A33" s="37" t="s">
        <v>32</v>
      </c>
      <c r="B33" s="28">
        <v>0</v>
      </c>
      <c r="C33" s="28">
        <v>0</v>
      </c>
      <c r="D33" s="28">
        <v>0</v>
      </c>
      <c r="E33" s="17">
        <v>0</v>
      </c>
      <c r="F33" s="17">
        <v>0</v>
      </c>
      <c r="G33" s="17">
        <v>0</v>
      </c>
      <c r="H33" s="17">
        <v>0</v>
      </c>
      <c r="I33" s="33">
        <v>0</v>
      </c>
      <c r="J33" s="17">
        <v>0</v>
      </c>
      <c r="K33" s="17">
        <v>0</v>
      </c>
      <c r="L33" s="33">
        <f t="shared" si="7"/>
        <v>0</v>
      </c>
      <c r="M33"/>
    </row>
    <row r="34" spans="1:13" ht="18.75" customHeight="1">
      <c r="A34" s="37" t="s">
        <v>33</v>
      </c>
      <c r="B34" s="28">
        <v>0</v>
      </c>
      <c r="C34" s="28">
        <v>0</v>
      </c>
      <c r="D34" s="28">
        <v>0</v>
      </c>
      <c r="E34" s="17">
        <v>0</v>
      </c>
      <c r="F34" s="17">
        <v>0</v>
      </c>
      <c r="G34" s="17">
        <v>0</v>
      </c>
      <c r="H34" s="17">
        <v>0</v>
      </c>
      <c r="I34" s="33">
        <v>-14148.09</v>
      </c>
      <c r="J34" s="17">
        <v>0</v>
      </c>
      <c r="K34" s="17">
        <v>0</v>
      </c>
      <c r="L34" s="33">
        <f t="shared" si="7"/>
        <v>-14148.09</v>
      </c>
      <c r="M34"/>
    </row>
    <row r="35" spans="1:13" s="36" customFormat="1" ht="18.75" customHeight="1">
      <c r="A35" s="27" t="s">
        <v>34</v>
      </c>
      <c r="B35" s="38">
        <f>SUM(B36:B47)</f>
        <v>-106242.48999999999</v>
      </c>
      <c r="C35" s="38">
        <f aca="true" t="shared" si="10" ref="C35:K35">SUM(C36:C47)</f>
        <v>-2093.49</v>
      </c>
      <c r="D35" s="38">
        <f t="shared" si="10"/>
        <v>-6547.14</v>
      </c>
      <c r="E35" s="38">
        <f t="shared" si="10"/>
        <v>-11062.999999999985</v>
      </c>
      <c r="F35" s="38">
        <f t="shared" si="10"/>
        <v>-5787.09</v>
      </c>
      <c r="G35" s="38">
        <f t="shared" si="10"/>
        <v>-3426.92</v>
      </c>
      <c r="H35" s="38">
        <f t="shared" si="10"/>
        <v>-11680.89</v>
      </c>
      <c r="I35" s="38">
        <f t="shared" si="10"/>
        <v>-2426.84</v>
      </c>
      <c r="J35" s="38">
        <f t="shared" si="10"/>
        <v>-3000.22</v>
      </c>
      <c r="K35" s="38">
        <f t="shared" si="10"/>
        <v>-3693.6</v>
      </c>
      <c r="L35" s="33">
        <f t="shared" si="7"/>
        <v>-155961.68000000002</v>
      </c>
      <c r="M35"/>
    </row>
    <row r="36" spans="1:13" ht="18.75" customHeight="1">
      <c r="A36" s="37" t="s">
        <v>35</v>
      </c>
      <c r="B36" s="38">
        <v>-78052.94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3">
        <f t="shared" si="7"/>
        <v>-78052.94</v>
      </c>
      <c r="M36"/>
    </row>
    <row r="37" spans="1:13" ht="18.75" customHeight="1">
      <c r="A37" s="37" t="s">
        <v>36</v>
      </c>
      <c r="B37" s="33">
        <v>-25002.65</v>
      </c>
      <c r="C37" s="17">
        <v>0</v>
      </c>
      <c r="D37" s="17">
        <v>0</v>
      </c>
      <c r="E37" s="33">
        <v>-5702.61</v>
      </c>
      <c r="F37" s="28">
        <v>0</v>
      </c>
      <c r="G37" s="28">
        <v>0</v>
      </c>
      <c r="H37" s="33">
        <v>-9800.75</v>
      </c>
      <c r="I37" s="17">
        <v>0</v>
      </c>
      <c r="J37" s="28">
        <v>0</v>
      </c>
      <c r="K37" s="17">
        <v>0</v>
      </c>
      <c r="L37" s="33">
        <f>SUM(B37:K37)</f>
        <v>-40506.01</v>
      </c>
      <c r="M37"/>
    </row>
    <row r="38" spans="1:13" ht="18.75" customHeight="1">
      <c r="A38" s="37" t="s">
        <v>37</v>
      </c>
      <c r="B38" s="33">
        <v>0</v>
      </c>
      <c r="C38" s="17">
        <v>0</v>
      </c>
      <c r="D38" s="17">
        <v>0</v>
      </c>
      <c r="E38" s="17">
        <v>0</v>
      </c>
      <c r="F38" s="28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3">
        <f>SUM(B38:K38)</f>
        <v>0</v>
      </c>
      <c r="M38"/>
    </row>
    <row r="39" spans="1:13" ht="18.75" customHeight="1">
      <c r="A39" s="37" t="s">
        <v>38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aca="true" t="shared" si="11" ref="L39:L48">SUM(B39:K39)</f>
        <v>0</v>
      </c>
      <c r="M39"/>
    </row>
    <row r="40" spans="1:13" ht="18.75" customHeight="1">
      <c r="A40" s="37" t="s">
        <v>39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0">
        <f t="shared" si="11"/>
        <v>0</v>
      </c>
      <c r="M40"/>
    </row>
    <row r="41" spans="1:13" ht="18.75" customHeight="1">
      <c r="A41" s="37" t="s">
        <v>40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t="shared" si="11"/>
        <v>0</v>
      </c>
      <c r="M41"/>
    </row>
    <row r="42" spans="1:13" ht="18.75" customHeight="1">
      <c r="A42" s="37" t="s">
        <v>41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t="shared" si="11"/>
        <v>0</v>
      </c>
      <c r="M42"/>
    </row>
    <row r="43" spans="1:13" ht="18.75" customHeight="1">
      <c r="A43" s="37" t="s">
        <v>42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1"/>
        <v>0</v>
      </c>
      <c r="M43"/>
    </row>
    <row r="44" spans="1:12" ht="18.75" customHeight="1">
      <c r="A44" s="37" t="s">
        <v>70</v>
      </c>
      <c r="B44" s="17">
        <v>0</v>
      </c>
      <c r="C44" s="17">
        <v>0</v>
      </c>
      <c r="D44" s="17">
        <v>0</v>
      </c>
      <c r="E44" s="17">
        <v>990000</v>
      </c>
      <c r="F44" s="17">
        <v>0</v>
      </c>
      <c r="G44" s="17">
        <v>585000</v>
      </c>
      <c r="H44" s="17">
        <v>0</v>
      </c>
      <c r="I44" s="17">
        <v>0</v>
      </c>
      <c r="J44" s="17">
        <v>0</v>
      </c>
      <c r="K44" s="17">
        <v>0</v>
      </c>
      <c r="L44" s="17">
        <f>SUM(B44:K44)</f>
        <v>1575000</v>
      </c>
    </row>
    <row r="45" spans="1:12" ht="18.75" customHeight="1">
      <c r="A45" s="37" t="s">
        <v>71</v>
      </c>
      <c r="B45" s="17">
        <v>0</v>
      </c>
      <c r="C45" s="17">
        <v>0</v>
      </c>
      <c r="D45" s="17">
        <v>0</v>
      </c>
      <c r="E45" s="17">
        <v>-990000</v>
      </c>
      <c r="F45" s="17">
        <v>0</v>
      </c>
      <c r="G45" s="17">
        <v>-585000</v>
      </c>
      <c r="H45" s="17">
        <v>0</v>
      </c>
      <c r="I45" s="17">
        <v>0</v>
      </c>
      <c r="J45" s="17">
        <v>0</v>
      </c>
      <c r="K45" s="17">
        <v>0</v>
      </c>
      <c r="L45" s="17">
        <f>SUM(B45:K45)</f>
        <v>-1575000</v>
      </c>
    </row>
    <row r="46" spans="1:12" ht="18.75" customHeight="1">
      <c r="A46" s="37" t="s">
        <v>72</v>
      </c>
      <c r="B46" s="17">
        <v>-3186.9</v>
      </c>
      <c r="C46" s="17">
        <v>-2093.49</v>
      </c>
      <c r="D46" s="17">
        <v>-6547.14</v>
      </c>
      <c r="E46" s="17">
        <v>-5360.39</v>
      </c>
      <c r="F46" s="17">
        <v>-5787.09</v>
      </c>
      <c r="G46" s="17">
        <v>-3426.92</v>
      </c>
      <c r="H46" s="17">
        <v>-1880.14</v>
      </c>
      <c r="I46" s="17">
        <v>-2426.84</v>
      </c>
      <c r="J46" s="17">
        <v>-3000.22</v>
      </c>
      <c r="K46" s="17">
        <v>-3693.6</v>
      </c>
      <c r="L46" s="30">
        <f t="shared" si="11"/>
        <v>-37402.729999999996</v>
      </c>
    </row>
    <row r="47" spans="1:13" ht="12" customHeight="1">
      <c r="A47" s="14"/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8"/>
      <c r="M47" s="39"/>
    </row>
    <row r="48" spans="1:13" ht="18.75" customHeight="1">
      <c r="A48" s="27" t="s">
        <v>43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30">
        <f t="shared" si="11"/>
        <v>0</v>
      </c>
      <c r="M48" s="39"/>
    </row>
    <row r="49" spans="1:13" ht="12" customHeight="1">
      <c r="A49" s="27"/>
      <c r="B49" s="23">
        <v>0</v>
      </c>
      <c r="C49" s="23">
        <v>0</v>
      </c>
      <c r="D49" s="23">
        <v>0</v>
      </c>
      <c r="E49" s="23">
        <v>0</v>
      </c>
      <c r="F49" s="23">
        <v>0</v>
      </c>
      <c r="G49" s="23">
        <v>0</v>
      </c>
      <c r="H49" s="23">
        <v>0</v>
      </c>
      <c r="I49" s="23">
        <v>0</v>
      </c>
      <c r="J49" s="23">
        <v>0</v>
      </c>
      <c r="K49" s="23">
        <v>0</v>
      </c>
      <c r="L49" s="30">
        <f>SUM(B49:K49)</f>
        <v>0</v>
      </c>
      <c r="M49" s="40"/>
    </row>
    <row r="50" spans="1:13" ht="18.75" customHeight="1">
      <c r="A50" s="19" t="s">
        <v>44</v>
      </c>
      <c r="B50" s="41">
        <f>IF(B18+B29+B42+B51&lt;0,0,B18+B29+B51)</f>
        <v>646235.1</v>
      </c>
      <c r="C50" s="41">
        <f>IF(C18+C29+C42+C51&lt;0,0,C18+C29+C51)</f>
        <v>480863.41000000003</v>
      </c>
      <c r="D50" s="41">
        <f>IF(D18+D29+D42+D51&lt;0,0,D18+D29+D51)</f>
        <v>1508995.8199999998</v>
      </c>
      <c r="E50" s="41">
        <f>IF(E18+E29+E42+E51&lt;0,0,E18+E29+E51)</f>
        <v>1244594.7</v>
      </c>
      <c r="F50" s="41">
        <f>IF(F18+F29+F42+F51&lt;0,0,F18+F29+F51)</f>
        <v>1348113.03</v>
      </c>
      <c r="G50" s="41">
        <f>IF(G18+G29+G42+G51&lt;0,0,G18+G29+G51)</f>
        <v>791489.76</v>
      </c>
      <c r="H50" s="41">
        <f>IF(H18+H29+H42+H51&lt;0,0,H18+H29+H51)</f>
        <v>428095.52</v>
      </c>
      <c r="I50" s="41">
        <f>IF(I18+I29+I42+I51&lt;0,0,I18+I29+I51)</f>
        <v>554663.4299999999</v>
      </c>
      <c r="J50" s="41">
        <f>IF(J18+J29+J42+J51&lt;0,0,J18+J29+J51)</f>
        <v>695615.0199999999</v>
      </c>
      <c r="K50" s="41">
        <f>IF(K18+K29+K42+K51&lt;0,0,K18+K29+K51)</f>
        <v>848079.4</v>
      </c>
      <c r="L50" s="42">
        <f>SUM(B50:K50)</f>
        <v>8546745.19</v>
      </c>
      <c r="M50" s="54"/>
    </row>
    <row r="51" spans="1:12" ht="18.75" customHeight="1">
      <c r="A51" s="27" t="s">
        <v>45</v>
      </c>
      <c r="B51" s="18">
        <v>0</v>
      </c>
      <c r="C51" s="18">
        <v>0</v>
      </c>
      <c r="D51" s="18">
        <v>0</v>
      </c>
      <c r="E51" s="18">
        <v>0</v>
      </c>
      <c r="F51" s="18">
        <v>0</v>
      </c>
      <c r="G51" s="18">
        <v>0</v>
      </c>
      <c r="H51" s="18">
        <v>0</v>
      </c>
      <c r="I51" s="18">
        <v>0</v>
      </c>
      <c r="J51" s="18">
        <v>0</v>
      </c>
      <c r="K51" s="18">
        <v>0</v>
      </c>
      <c r="L51" s="17">
        <f>SUM(C51:K51)</f>
        <v>0</v>
      </c>
    </row>
    <row r="52" spans="1:13" ht="18.75" customHeight="1">
      <c r="A52" s="27" t="s">
        <v>46</v>
      </c>
      <c r="B52" s="33">
        <f>IF(B18+B29+B42+B51&gt;0,0,B18+B29+B51)</f>
        <v>0</v>
      </c>
      <c r="C52" s="33">
        <f>IF(C18+C29+C42+C51&gt;0,0,C18+C29+C51)</f>
        <v>0</v>
      </c>
      <c r="D52" s="33">
        <f>IF(D18+D29+D42+D51&gt;0,0,D18+D29+D51)</f>
        <v>0</v>
      </c>
      <c r="E52" s="33">
        <f>IF(E18+E29+E42+E51&gt;0,0,E18+E29+E51)</f>
        <v>0</v>
      </c>
      <c r="F52" s="33">
        <f>IF(F18+F29+F42+F51&gt;0,0,F18+F29+F51)</f>
        <v>0</v>
      </c>
      <c r="G52" s="33">
        <f>IF(G18+G29+G42+G51&gt;0,0,G18+G29+G51)</f>
        <v>0</v>
      </c>
      <c r="H52" s="33">
        <f>IF(H18+H29+H42+H51&gt;0,0,H18+H29+H51)</f>
        <v>0</v>
      </c>
      <c r="I52" s="33">
        <f>IF(I18+I29+I42+I51&gt;0,0,I18+I29+I51)</f>
        <v>0</v>
      </c>
      <c r="J52" s="33">
        <f>IF(J18+J29+J42+J51&gt;0,0,J18+J29+J51)</f>
        <v>0</v>
      </c>
      <c r="K52" s="33">
        <f>IF(K18+K29+K42+K51&gt;0,0,K18+K29+K51)</f>
        <v>0</v>
      </c>
      <c r="L52" s="17">
        <f>SUM(C52:K52)</f>
        <v>0</v>
      </c>
      <c r="M52"/>
    </row>
    <row r="53" spans="1:12" ht="12" customHeight="1">
      <c r="A53" s="19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</row>
    <row r="54" spans="1:12" ht="12" customHeight="1">
      <c r="A54" s="43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</row>
    <row r="55" spans="1:12" ht="12" customHeight="1">
      <c r="A55" s="9"/>
      <c r="B55" s="44">
        <v>0</v>
      </c>
      <c r="C55" s="44">
        <v>0</v>
      </c>
      <c r="D55" s="44">
        <v>0</v>
      </c>
      <c r="E55" s="44">
        <v>0</v>
      </c>
      <c r="F55" s="44">
        <v>0</v>
      </c>
      <c r="G55" s="44">
        <v>0</v>
      </c>
      <c r="H55" s="44">
        <v>0</v>
      </c>
      <c r="I55" s="44">
        <v>0</v>
      </c>
      <c r="J55" s="44">
        <v>0</v>
      </c>
      <c r="K55" s="44"/>
      <c r="L55" s="44"/>
    </row>
    <row r="56" spans="1:13" ht="18.75" customHeight="1">
      <c r="A56" s="45" t="s">
        <v>47</v>
      </c>
      <c r="B56" s="41">
        <f>SUM(B57:B70)</f>
        <v>646235.09</v>
      </c>
      <c r="C56" s="41">
        <f aca="true" t="shared" si="12" ref="C56:J56">SUM(C57:C68)</f>
        <v>480863.41000000003</v>
      </c>
      <c r="D56" s="41">
        <f t="shared" si="12"/>
        <v>1508995.82</v>
      </c>
      <c r="E56" s="41">
        <f t="shared" si="12"/>
        <v>1244594.69</v>
      </c>
      <c r="F56" s="41">
        <f t="shared" si="12"/>
        <v>1348113.02</v>
      </c>
      <c r="G56" s="41">
        <f t="shared" si="12"/>
        <v>791489.76</v>
      </c>
      <c r="H56" s="41">
        <f t="shared" si="12"/>
        <v>428095.51</v>
      </c>
      <c r="I56" s="41">
        <f>SUM(I57:I71)</f>
        <v>554663.43</v>
      </c>
      <c r="J56" s="41">
        <f t="shared" si="12"/>
        <v>695615.02</v>
      </c>
      <c r="K56" s="41">
        <f>SUM(K57:K70)</f>
        <v>848079.4</v>
      </c>
      <c r="L56" s="46">
        <f>SUM(B56:K56)</f>
        <v>8546745.15</v>
      </c>
      <c r="M56" s="40"/>
    </row>
    <row r="57" spans="1:13" ht="18.75" customHeight="1">
      <c r="A57" s="47" t="s">
        <v>48</v>
      </c>
      <c r="B57" s="48">
        <v>646235.09</v>
      </c>
      <c r="C57" s="17">
        <v>0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aca="true" t="shared" si="13" ref="L57:L68">SUM(B57:K57)</f>
        <v>646235.09</v>
      </c>
      <c r="M57" s="40"/>
    </row>
    <row r="58" spans="1:12" ht="18.75" customHeight="1">
      <c r="A58" s="47" t="s">
        <v>58</v>
      </c>
      <c r="B58" s="17">
        <v>0</v>
      </c>
      <c r="C58" s="48">
        <v>419938.02</v>
      </c>
      <c r="D58" s="17">
        <v>0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3"/>
        <v>419938.02</v>
      </c>
    </row>
    <row r="59" spans="1:12" ht="18.75" customHeight="1">
      <c r="A59" s="47" t="s">
        <v>59</v>
      </c>
      <c r="B59" s="17">
        <v>0</v>
      </c>
      <c r="C59" s="48">
        <v>60925.39</v>
      </c>
      <c r="D59" s="17">
        <v>0</v>
      </c>
      <c r="E59" s="17">
        <v>0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3"/>
        <v>60925.39</v>
      </c>
    </row>
    <row r="60" spans="1:12" ht="18.75" customHeight="1">
      <c r="A60" s="47" t="s">
        <v>49</v>
      </c>
      <c r="B60" s="17">
        <v>0</v>
      </c>
      <c r="C60" s="17">
        <v>0</v>
      </c>
      <c r="D60" s="48">
        <v>1508995.82</v>
      </c>
      <c r="E60" s="17">
        <v>0</v>
      </c>
      <c r="F60" s="17">
        <v>0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6">
        <f t="shared" si="13"/>
        <v>1508995.82</v>
      </c>
    </row>
    <row r="61" spans="1:12" ht="18.75" customHeight="1">
      <c r="A61" s="47" t="s">
        <v>50</v>
      </c>
      <c r="B61" s="17">
        <v>0</v>
      </c>
      <c r="C61" s="17">
        <v>0</v>
      </c>
      <c r="D61" s="17">
        <v>0</v>
      </c>
      <c r="E61" s="48">
        <v>1244594.69</v>
      </c>
      <c r="F61" s="17">
        <v>0</v>
      </c>
      <c r="G61" s="17">
        <v>0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3"/>
        <v>1244594.69</v>
      </c>
    </row>
    <row r="62" spans="1:12" ht="18.75" customHeight="1">
      <c r="A62" s="47" t="s">
        <v>51</v>
      </c>
      <c r="B62" s="17">
        <v>0</v>
      </c>
      <c r="C62" s="17">
        <v>0</v>
      </c>
      <c r="D62" s="17">
        <v>0</v>
      </c>
      <c r="E62" s="17">
        <v>0</v>
      </c>
      <c r="F62" s="48">
        <v>1348113.02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46">
        <f t="shared" si="13"/>
        <v>1348113.02</v>
      </c>
    </row>
    <row r="63" spans="1:12" ht="18.75" customHeight="1">
      <c r="A63" s="47" t="s">
        <v>52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48">
        <v>791489.76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3"/>
        <v>791489.76</v>
      </c>
    </row>
    <row r="64" spans="1:12" ht="18.75" customHeight="1">
      <c r="A64" s="47" t="s">
        <v>53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48">
        <v>428095.51</v>
      </c>
      <c r="I64" s="17">
        <v>0</v>
      </c>
      <c r="J64" s="17">
        <v>0</v>
      </c>
      <c r="K64" s="17">
        <v>0</v>
      </c>
      <c r="L64" s="46">
        <f t="shared" si="13"/>
        <v>428095.51</v>
      </c>
    </row>
    <row r="65" spans="1:12" ht="18.75" customHeight="1">
      <c r="A65" s="47" t="s">
        <v>54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3"/>
        <v>0</v>
      </c>
    </row>
    <row r="66" spans="1:12" ht="18.75" customHeight="1">
      <c r="A66" s="47" t="s">
        <v>56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48">
        <v>695615.02</v>
      </c>
      <c r="K66" s="17">
        <v>0</v>
      </c>
      <c r="L66" s="46">
        <f t="shared" si="13"/>
        <v>695615.02</v>
      </c>
    </row>
    <row r="67" spans="1:12" ht="18.75" customHeight="1">
      <c r="A67" s="47" t="s">
        <v>66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49">
        <v>482302.75</v>
      </c>
      <c r="L67" s="46">
        <f t="shared" si="13"/>
        <v>482302.75</v>
      </c>
    </row>
    <row r="68" spans="1:12" ht="18.75" customHeight="1">
      <c r="A68" s="47" t="s">
        <v>67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49">
        <v>365776.65</v>
      </c>
      <c r="L68" s="46">
        <f t="shared" si="13"/>
        <v>365776.65</v>
      </c>
    </row>
    <row r="69" spans="1:12" ht="18.75" customHeight="1">
      <c r="A69" s="47" t="s">
        <v>68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17">
        <v>0</v>
      </c>
      <c r="I69" s="17">
        <v>0</v>
      </c>
      <c r="J69" s="17">
        <v>0</v>
      </c>
      <c r="K69" s="17">
        <v>0</v>
      </c>
      <c r="L69" s="46">
        <f>SUM(B69:K69)</f>
        <v>0</v>
      </c>
    </row>
    <row r="70" spans="1:12" ht="18" customHeight="1">
      <c r="A70" s="47" t="s">
        <v>69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17">
        <v>0</v>
      </c>
      <c r="J70" s="17">
        <v>0</v>
      </c>
      <c r="K70" s="17">
        <v>0</v>
      </c>
      <c r="L70" s="49">
        <f>SUM(B70:K70)</f>
        <v>0</v>
      </c>
    </row>
    <row r="71" spans="1:12" ht="18" customHeight="1">
      <c r="A71" s="50" t="s">
        <v>79</v>
      </c>
      <c r="B71" s="52">
        <v>0</v>
      </c>
      <c r="C71" s="52">
        <v>0</v>
      </c>
      <c r="D71" s="52">
        <v>0</v>
      </c>
      <c r="E71" s="52">
        <v>0</v>
      </c>
      <c r="F71" s="52">
        <v>0</v>
      </c>
      <c r="G71" s="52">
        <v>0</v>
      </c>
      <c r="H71" s="52">
        <v>0</v>
      </c>
      <c r="I71" s="51">
        <v>554663.43</v>
      </c>
      <c r="J71" s="52">
        <v>0</v>
      </c>
      <c r="K71" s="52">
        <v>0</v>
      </c>
      <c r="L71" s="51">
        <f>SUM(B71:K71)</f>
        <v>554663.43</v>
      </c>
    </row>
    <row r="72" spans="1:12" ht="18" customHeight="1">
      <c r="A72" s="53"/>
      <c r="B72"/>
      <c r="C72"/>
      <c r="D72"/>
      <c r="E72"/>
      <c r="F72"/>
      <c r="G72"/>
      <c r="H72"/>
      <c r="I72"/>
      <c r="J72"/>
      <c r="K72"/>
      <c r="L72"/>
    </row>
    <row r="73" spans="1:11" ht="18" customHeight="1">
      <c r="A73" s="62"/>
      <c r="I73"/>
      <c r="K73"/>
    </row>
    <row r="74" spans="10:11" ht="14.25">
      <c r="J74"/>
      <c r="K74"/>
    </row>
    <row r="75" ht="14.25">
      <c r="K75"/>
    </row>
    <row r="76" ht="14.25">
      <c r="K76"/>
    </row>
    <row r="77" ht="14.25">
      <c r="K77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7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2022-06-08T19:06:46Z</dcterms:modified>
  <cp:category/>
  <cp:version/>
  <cp:contentType/>
  <cp:contentStatus/>
</cp:coreProperties>
</file>