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28" windowWidth="19059" windowHeight="6932" activeTab="0"/>
  </bookViews>
  <sheets>
    <sheet name="julho22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<sst xmlns="http://schemas.openxmlformats.org/spreadsheetml/2006/main" count="95" uniqueCount="92">
  <si>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</si>
  <si>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</si>
  <si>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</si>
  <si>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</si>
  <si>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</si>
  <si>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</si>
  <si>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</si>
  <si>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</si>
  <si>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</si>
  <si>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</si>
  <si>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</si>
  <si>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</si>
  <si>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</si>
  <si>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</si>
  <si>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</si>
  <si>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</si>
  <si>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</si>
  <si>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</si>
  <si>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</si>
  <si>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</si>
  <si>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</si>
  <si>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</si>
  <si>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</si>
  <si>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</si>
  <si>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</si>
  <si>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</si>
  <si>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</si>
  <si>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</si>
  <si>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</si>
  <si>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</si>
  <si>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</si>
  <si>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</si>
  <si>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</si>
  <si>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</si>
  <si>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</si>
  <si>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</si>
  <si>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</si>
  <si>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</si>
  <si>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</si>
  <si>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</si>
  <si>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</si>
  <si>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</si>
  <si>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</si>
  <si>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</si>
  <si>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</si>
  <si>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</si>
  <si>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</si>
  <si>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</si>
  <si>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</si>
  <si>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</si>
  <si>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</si>
  <si>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</si>
  <si>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</si>
  <si>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</si>
  <si>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</si>
  <si>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</si>
  <si>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</si>
  <si>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</si>
  <si>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</si>
  <si>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</si>
  <si>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</si>
  <si>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 (1)</t>
  </si>
  <si>
    <t>5.2.13. Remuneração da Implantação de UCP (1)</t>
  </si>
  <si>
    <t>5.2.14. Remuneração da Implantação de Telemetria (1)</t>
  </si>
  <si>
    <t>5.2.15. Remuneração da Implantação Botão de Emergência (1)</t>
  </si>
  <si>
    <t>5.2.16. Remuneração da Implantação Terminal de Dados (1)</t>
  </si>
  <si>
    <t>5.2.17. Remuneração da Manutenção de Validadores (1)</t>
  </si>
  <si>
    <t>5.2.18. Remuneração da Implantação de Validadores (1)</t>
  </si>
  <si>
    <t>5.3. Revisão de Remuneração pelo Transporte Coletivo</t>
  </si>
  <si>
    <t xml:space="preserve">5.4. Revisão de Remuneração pelo Serviço Atende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</si>
  <si>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</si>
  <si>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</si>
  <si>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</si>
  <si>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</si>
  <si>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</si>
  <si>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</si>
  <si>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</si>
  <si>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</si>
  <si>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</si>
  <si>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</si>
  <si>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</si>
  <si>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</si>
  <si>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</si>
  <si>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</si>
  <si>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</si>
  <si>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- Valores premilinares referentes ao mês de junho/22.</t>
  </si>
  <si>
    <t xml:space="preserve">                - Valores da sexta parcela da revisão do período de maio a dezembro/2021, referente ao reajuste de 2021, conforme previsto na cláusula segunda, item 2.2, subitem C, do termo de aditamento assinado em 30/09/2021.</t>
  </si>
  <si>
    <t xml:space="preserve">                - Descumprimento na disponibililazão do guincho, período de 20 a 30/06/22.</t>
  </si>
  <si>
    <t xml:space="preserve">                - Revisão de passgeiros, fator de transição, ar-condicionado, rede da madrugada e ARLA, mês de junho/22. Total de  831.335  passgeiros transportados revisão.</t>
  </si>
  <si>
    <t xml:space="preserve">          (2) - Valores da sexta parcela da revisão do período de maio a dezembro/2021, referente ao reajuste de 2021, conforme previsto na cláusula segunda, item 2.2, subitem C, do termo de aditamento assinado em 30/09/2021.</t>
  </si>
  <si>
    <t xml:space="preserve">               - Revisão de remuneração do serviço atende, glosas de veículos e horas extras, meses de fevereiro e março/22.</t>
  </si>
  <si>
    <t>OPERAÇÃO DE 01 A 31/07/22 - VENCIMENTO DE 08/07 A 05/08/22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</si>
</sst>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2" sqref="J52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1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</row>
    <row r="5" spans="1:15" ht="42" customHeight="1">
      <c r="A5" s="7"/>
      <c r="B5" s="9" t="s">
        <v>5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6</v>
      </c>
      <c r="I5" s="9" t="s">
        <v>10</v>
      </c>
      <c r="J5" s="9" t="s">
        <v>11</v>
      </c>
      <c r="K5" s="9" t="s">
        <v>12</v>
      </c>
      <c r="L5" s="9" t="s">
        <v>12</v>
      </c>
      <c r="M5" s="9" t="s">
        <v>13</v>
      </c>
      <c r="N5" s="9" t="s">
        <v>14</v>
      </c>
      <c r="O5" s="7"/>
    </row>
    <row r="6" spans="1:15" ht="20.25" customHeight="1">
      <c r="A6" s="7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1" t="s">
        <v>21</v>
      </c>
      <c r="I6" s="11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7"/>
    </row>
    <row r="7" spans="1:26" ht="18.75" customHeight="1">
      <c r="A7" s="12" t="s">
        <v>28</v>
      </c>
      <c r="B7" s="13">
        <f aca="true" t="shared" si="0" ref="B7:O7">B8+B11</f>
        <v>9356132</v>
      </c>
      <c r="C7" s="13">
        <f t="shared" si="0"/>
        <v>6578827</v>
      </c>
      <c r="D7" s="13">
        <f t="shared" si="0"/>
        <v>6790700</v>
      </c>
      <c r="E7" s="13">
        <f t="shared" si="0"/>
        <v>1625115</v>
      </c>
      <c r="F7" s="13">
        <f t="shared" si="0"/>
        <v>5349495</v>
      </c>
      <c r="G7" s="13">
        <f t="shared" si="0"/>
        <v>8718852</v>
      </c>
      <c r="H7" s="13">
        <f t="shared" si="0"/>
        <v>1055773</v>
      </c>
      <c r="I7" s="13">
        <f t="shared" si="0"/>
        <v>6789994</v>
      </c>
      <c r="J7" s="13">
        <f t="shared" si="0"/>
        <v>5763080</v>
      </c>
      <c r="K7" s="13">
        <f t="shared" si="0"/>
        <v>8558609</v>
      </c>
      <c r="L7" s="13">
        <f t="shared" si="0"/>
        <v>6651846</v>
      </c>
      <c r="M7" s="13">
        <f t="shared" si="0"/>
        <v>3068330</v>
      </c>
      <c r="N7" s="13">
        <f t="shared" si="0"/>
        <v>1935666</v>
      </c>
      <c r="O7" s="13">
        <f t="shared" si="0"/>
        <v>72242419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29</v>
      </c>
      <c r="B8" s="15">
        <f aca="true" t="shared" si="1" ref="B8:O8">B9+B10</f>
        <v>368832</v>
      </c>
      <c r="C8" s="15">
        <f t="shared" si="1"/>
        <v>388851</v>
      </c>
      <c r="D8" s="15">
        <f t="shared" si="1"/>
        <v>289774</v>
      </c>
      <c r="E8" s="15">
        <f t="shared" si="1"/>
        <v>57212</v>
      </c>
      <c r="F8" s="15">
        <f t="shared" si="1"/>
        <v>213621</v>
      </c>
      <c r="G8" s="15">
        <f t="shared" si="1"/>
        <v>323893</v>
      </c>
      <c r="H8" s="15">
        <f t="shared" si="1"/>
        <v>58439</v>
      </c>
      <c r="I8" s="15">
        <f t="shared" si="1"/>
        <v>410251</v>
      </c>
      <c r="J8" s="15">
        <f t="shared" si="1"/>
        <v>289967</v>
      </c>
      <c r="K8" s="15">
        <f t="shared" si="1"/>
        <v>239887</v>
      </c>
      <c r="L8" s="15">
        <f t="shared" si="1"/>
        <v>200005</v>
      </c>
      <c r="M8" s="15">
        <f t="shared" si="1"/>
        <v>137656</v>
      </c>
      <c r="N8" s="15">
        <f t="shared" si="1"/>
        <v>104606</v>
      </c>
      <c r="O8" s="15">
        <f t="shared" si="1"/>
        <v>3082994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30</v>
      </c>
      <c r="B9" s="15">
        <v>368832</v>
      </c>
      <c r="C9" s="15">
        <v>388851</v>
      </c>
      <c r="D9" s="15">
        <v>289774</v>
      </c>
      <c r="E9" s="15">
        <v>57212</v>
      </c>
      <c r="F9" s="15">
        <v>213621</v>
      </c>
      <c r="G9" s="15">
        <v>323893</v>
      </c>
      <c r="H9" s="15">
        <v>58439</v>
      </c>
      <c r="I9" s="15">
        <v>410152</v>
      </c>
      <c r="J9" s="15">
        <v>289967</v>
      </c>
      <c r="K9" s="15">
        <v>239594</v>
      </c>
      <c r="L9" s="15">
        <v>199985</v>
      </c>
      <c r="M9" s="15">
        <v>137514</v>
      </c>
      <c r="N9" s="15">
        <v>104292</v>
      </c>
      <c r="O9" s="15">
        <f>SUM(B9:N9)</f>
        <v>3082126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99</v>
      </c>
      <c r="J10" s="17">
        <v>0</v>
      </c>
      <c r="K10" s="17">
        <v>293</v>
      </c>
      <c r="L10" s="17">
        <v>20</v>
      </c>
      <c r="M10" s="17">
        <v>142</v>
      </c>
      <c r="N10" s="17">
        <v>314</v>
      </c>
      <c r="O10" s="15">
        <f>SUM(B10:N10)</f>
        <v>868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32</v>
      </c>
      <c r="B11" s="17">
        <v>8987300</v>
      </c>
      <c r="C11" s="17">
        <v>6189976</v>
      </c>
      <c r="D11" s="17">
        <v>6500926</v>
      </c>
      <c r="E11" s="17">
        <v>1567903</v>
      </c>
      <c r="F11" s="17">
        <v>5135874</v>
      </c>
      <c r="G11" s="17">
        <v>8394959</v>
      </c>
      <c r="H11" s="17">
        <v>997334</v>
      </c>
      <c r="I11" s="17">
        <v>6379743</v>
      </c>
      <c r="J11" s="17">
        <v>5473113</v>
      </c>
      <c r="K11" s="17">
        <v>8318722</v>
      </c>
      <c r="L11" s="17">
        <v>6451841</v>
      </c>
      <c r="M11" s="17">
        <v>2930674</v>
      </c>
      <c r="N11" s="17">
        <v>1831060</v>
      </c>
      <c r="O11" s="15">
        <f>SUM(B11:N11)</f>
        <v>69159425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33</v>
      </c>
      <c r="B13" s="21">
        <v>2.9364</v>
      </c>
      <c r="C13" s="21">
        <v>3.0335</v>
      </c>
      <c r="D13" s="21">
        <v>2.6604</v>
      </c>
      <c r="E13" s="21">
        <v>4.5449</v>
      </c>
      <c r="F13" s="21">
        <v>3.0836</v>
      </c>
      <c r="G13" s="21">
        <v>2.5372</v>
      </c>
      <c r="H13" s="21">
        <v>3.4065</v>
      </c>
      <c r="I13" s="21">
        <v>3.0121</v>
      </c>
      <c r="J13" s="21">
        <v>3.0296</v>
      </c>
      <c r="K13" s="21">
        <v>2.8637</v>
      </c>
      <c r="L13" s="21">
        <v>3.2607</v>
      </c>
      <c r="M13" s="21">
        <v>3.7626</v>
      </c>
      <c r="N13" s="21">
        <v>3.3987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 t="s">
        <v>34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8" t="s">
        <v>35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1:23" ht="18.75" customHeight="1">
      <c r="A18" s="27" t="s">
        <v>36</v>
      </c>
      <c r="B18" s="28">
        <f aca="true" t="shared" si="2" ref="B18:N18">SUM(B19:B27)</f>
        <v>36879750.54000001</v>
      </c>
      <c r="C18" s="28">
        <f t="shared" si="2"/>
        <v>26953037.980000004</v>
      </c>
      <c r="D18" s="28">
        <f t="shared" si="2"/>
        <v>23774514.82</v>
      </c>
      <c r="E18" s="28">
        <f t="shared" si="2"/>
        <v>7297295.909999998</v>
      </c>
      <c r="F18" s="28">
        <f t="shared" si="2"/>
        <v>24243955.470000006</v>
      </c>
      <c r="G18" s="28">
        <f t="shared" si="2"/>
        <v>34522765.919999994</v>
      </c>
      <c r="H18" s="28">
        <f t="shared" si="2"/>
        <v>6044165.419999998</v>
      </c>
      <c r="I18" s="28">
        <f t="shared" si="2"/>
        <v>26464649.259999994</v>
      </c>
      <c r="J18" s="28">
        <f t="shared" si="2"/>
        <v>23768039.56</v>
      </c>
      <c r="K18" s="28">
        <f t="shared" si="2"/>
        <v>31296622.209999993</v>
      </c>
      <c r="L18" s="28">
        <f t="shared" si="2"/>
        <v>28666355.17</v>
      </c>
      <c r="M18" s="28">
        <f t="shared" si="2"/>
        <v>15758615.709999999</v>
      </c>
      <c r="N18" s="28">
        <f t="shared" si="2"/>
        <v>8012210.039999998</v>
      </c>
      <c r="O18" s="28">
        <f>O19+O20+O21+O22+O23+O24+O25+O27</f>
        <v>293575997.96000004</v>
      </c>
      <c r="Q18" s="29"/>
      <c r="R18" s="29"/>
      <c r="S18" s="29"/>
      <c r="T18" s="29"/>
      <c r="U18" s="29"/>
      <c r="V18" s="29"/>
      <c r="W18" s="29"/>
    </row>
    <row r="19" spans="1:15" ht="18.75" customHeight="1">
      <c r="A19" s="30" t="s">
        <v>37</v>
      </c>
      <c r="B19" s="31">
        <v>27473346.019999996</v>
      </c>
      <c r="C19" s="31">
        <v>19956871.720000003</v>
      </c>
      <c r="D19" s="31">
        <v>18065978.270000003</v>
      </c>
      <c r="E19" s="31">
        <v>7385985.159999998</v>
      </c>
      <c r="F19" s="31">
        <v>16495702.780000003</v>
      </c>
      <c r="G19" s="31">
        <v>22121471.30999999</v>
      </c>
      <c r="H19" s="31">
        <v>3596490.73</v>
      </c>
      <c r="I19" s="31">
        <v>20452140.919999994</v>
      </c>
      <c r="J19" s="31">
        <v>17459827.13</v>
      </c>
      <c r="K19" s="31">
        <v>24509288.619999997</v>
      </c>
      <c r="L19" s="31">
        <v>21689674.240000006</v>
      </c>
      <c r="M19" s="31">
        <v>11544898.45</v>
      </c>
      <c r="N19" s="31">
        <v>6578748.01</v>
      </c>
      <c r="O19" s="31">
        <f>SUM(B19:N19)</f>
        <v>217330423.35999998</v>
      </c>
    </row>
    <row r="20" spans="1:23" ht="18.75" customHeight="1">
      <c r="A20" s="30" t="s">
        <v>38</v>
      </c>
      <c r="B20" s="31">
        <v>5561247.629999999</v>
      </c>
      <c r="C20" s="31">
        <v>4845543.729999999</v>
      </c>
      <c r="D20" s="31">
        <v>4063826.0999999996</v>
      </c>
      <c r="E20" s="31">
        <v>-776274.27</v>
      </c>
      <c r="F20" s="31">
        <v>6184491.809999999</v>
      </c>
      <c r="G20" s="31">
        <v>9505015.580000002</v>
      </c>
      <c r="H20" s="31">
        <v>2036019.5399999996</v>
      </c>
      <c r="I20" s="31">
        <v>3549890.5</v>
      </c>
      <c r="J20" s="31">
        <v>4555943.119999999</v>
      </c>
      <c r="K20" s="31">
        <v>3776422.87</v>
      </c>
      <c r="L20" s="31">
        <v>4089207.77</v>
      </c>
      <c r="M20" s="31">
        <v>2507963.3</v>
      </c>
      <c r="N20" s="31">
        <v>688518.1300000001</v>
      </c>
      <c r="O20" s="31">
        <f aca="true" t="shared" si="3" ref="O20:O27">SUM(B20:N20)</f>
        <v>50587815.809999995</v>
      </c>
      <c r="W20" s="32"/>
    </row>
    <row r="21" spans="1:15" ht="18.75" customHeight="1">
      <c r="A21" s="30" t="s">
        <v>39</v>
      </c>
      <c r="B21" s="31">
        <v>1783165.2999999998</v>
      </c>
      <c r="C21" s="31">
        <v>1234273.4500000002</v>
      </c>
      <c r="D21" s="31">
        <v>804634.5399999998</v>
      </c>
      <c r="E21" s="31">
        <v>342107.76999999996</v>
      </c>
      <c r="F21" s="31">
        <v>938330.9599999998</v>
      </c>
      <c r="G21" s="31">
        <v>1466589.14</v>
      </c>
      <c r="H21" s="31">
        <v>159845.77999999997</v>
      </c>
      <c r="I21" s="31">
        <v>1057474.8199999998</v>
      </c>
      <c r="J21" s="31">
        <v>1075047.9199999997</v>
      </c>
      <c r="K21" s="31">
        <v>1619668.02</v>
      </c>
      <c r="L21" s="31">
        <v>1504603.22</v>
      </c>
      <c r="M21" s="31">
        <v>712599.4499999998</v>
      </c>
      <c r="N21" s="31">
        <v>407908.98</v>
      </c>
      <c r="O21" s="31">
        <f t="shared" si="3"/>
        <v>13106249.35</v>
      </c>
    </row>
    <row r="22" spans="1:15" ht="18.75" customHeight="1">
      <c r="A22" s="30" t="s">
        <v>40</v>
      </c>
      <c r="B22" s="31">
        <v>107224.36</v>
      </c>
      <c r="C22" s="31">
        <v>107224.36</v>
      </c>
      <c r="D22" s="31">
        <v>53612.18</v>
      </c>
      <c r="E22" s="31">
        <v>53612.18</v>
      </c>
      <c r="F22" s="31">
        <v>53612.18</v>
      </c>
      <c r="G22" s="31">
        <v>53612.18</v>
      </c>
      <c r="H22" s="31">
        <v>53612.18</v>
      </c>
      <c r="I22" s="31">
        <v>53612.18</v>
      </c>
      <c r="J22" s="31">
        <v>53612.18</v>
      </c>
      <c r="K22" s="31">
        <v>53612.18</v>
      </c>
      <c r="L22" s="31">
        <v>53612.18</v>
      </c>
      <c r="M22" s="31">
        <v>53612.18</v>
      </c>
      <c r="N22" s="31">
        <v>53612.18</v>
      </c>
      <c r="O22" s="31">
        <f t="shared" si="3"/>
        <v>804182.7000000003</v>
      </c>
    </row>
    <row r="23" spans="1:15" ht="18.75" customHeight="1">
      <c r="A23" s="30" t="s">
        <v>41</v>
      </c>
      <c r="B23" s="31">
        <v>0</v>
      </c>
      <c r="C23" s="31">
        <v>0</v>
      </c>
      <c r="D23" s="31">
        <v>-241569.67000000016</v>
      </c>
      <c r="E23" s="31">
        <v>0</v>
      </c>
      <c r="F23" s="31">
        <v>-330597.9500000002</v>
      </c>
      <c r="G23" s="31">
        <v>0</v>
      </c>
      <c r="H23" s="31">
        <v>-78359.93999999999</v>
      </c>
      <c r="I23" s="31">
        <v>0</v>
      </c>
      <c r="J23" s="31">
        <v>-210742.0300000001</v>
      </c>
      <c r="K23" s="31">
        <v>0</v>
      </c>
      <c r="L23" s="31">
        <v>0</v>
      </c>
      <c r="M23" s="31">
        <v>0</v>
      </c>
      <c r="N23" s="31">
        <v>0</v>
      </c>
      <c r="O23" s="31">
        <f t="shared" si="3"/>
        <v>-861269.5900000003</v>
      </c>
    </row>
    <row r="24" spans="1:26" ht="18.75" customHeight="1">
      <c r="A24" s="30" t="s">
        <v>42</v>
      </c>
      <c r="B24" s="31">
        <v>35670.530000000006</v>
      </c>
      <c r="C24" s="31">
        <v>26653.92</v>
      </c>
      <c r="D24" s="31">
        <v>23462.5</v>
      </c>
      <c r="E24" s="31">
        <v>7148.669999999998</v>
      </c>
      <c r="F24" s="31">
        <v>23595.359999999997</v>
      </c>
      <c r="G24" s="31">
        <v>33341.52</v>
      </c>
      <c r="H24" s="31">
        <v>5809.639999999999</v>
      </c>
      <c r="I24" s="31">
        <v>25252.300000000003</v>
      </c>
      <c r="J24" s="31">
        <v>23418.189999999995</v>
      </c>
      <c r="K24" s="31">
        <v>30694.58000000001</v>
      </c>
      <c r="L24" s="31">
        <v>27948.660000000003</v>
      </c>
      <c r="M24" s="31">
        <v>14909.579999999998</v>
      </c>
      <c r="N24" s="31">
        <v>7709.05</v>
      </c>
      <c r="O24" s="31">
        <f t="shared" si="3"/>
        <v>285614.5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30" t="s">
        <v>43</v>
      </c>
      <c r="B25" s="31">
        <v>28553.699999999993</v>
      </c>
      <c r="C25" s="31">
        <v>21075.529999999984</v>
      </c>
      <c r="D25" s="31">
        <v>19324.560000000005</v>
      </c>
      <c r="E25" s="31">
        <v>5902.399999999998</v>
      </c>
      <c r="F25" s="31">
        <v>19447.009999999995</v>
      </c>
      <c r="G25" s="31">
        <v>25458.870000000003</v>
      </c>
      <c r="H25" s="31">
        <v>4851.5</v>
      </c>
      <c r="I25" s="31">
        <v>19658.250000000007</v>
      </c>
      <c r="J25" s="31">
        <v>19005.519999999993</v>
      </c>
      <c r="K25" s="31">
        <v>24119.829999999998</v>
      </c>
      <c r="L25" s="31">
        <v>21508.699999999993</v>
      </c>
      <c r="M25" s="31">
        <v>12134.450000000004</v>
      </c>
      <c r="N25" s="31">
        <v>6630.590000000002</v>
      </c>
      <c r="O25" s="31">
        <f t="shared" si="3"/>
        <v>227670.90999999995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30" t="s">
        <v>44</v>
      </c>
      <c r="B26" s="31">
        <v>13320.020000000002</v>
      </c>
      <c r="C26" s="31">
        <v>9831.579999999994</v>
      </c>
      <c r="D26" s="31">
        <v>9015.110000000004</v>
      </c>
      <c r="E26" s="31">
        <v>2753.42</v>
      </c>
      <c r="F26" s="31">
        <v>9071.529999999999</v>
      </c>
      <c r="G26" s="31">
        <v>11876.31</v>
      </c>
      <c r="H26" s="31">
        <v>2263.3100000000004</v>
      </c>
      <c r="I26" s="31">
        <v>9113.739999999998</v>
      </c>
      <c r="J26" s="31">
        <v>8865.98</v>
      </c>
      <c r="K26" s="31">
        <v>11081.719999999992</v>
      </c>
      <c r="L26" s="31">
        <v>10033.580000000002</v>
      </c>
      <c r="M26" s="31">
        <v>5660.570000000001</v>
      </c>
      <c r="N26" s="31">
        <v>3093.1800000000017</v>
      </c>
      <c r="O26" s="31">
        <f t="shared" si="3"/>
        <v>105980.04999999999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45</v>
      </c>
      <c r="B27" s="31">
        <v>1877222.9800000007</v>
      </c>
      <c r="C27" s="31">
        <v>751563.6899999998</v>
      </c>
      <c r="D27" s="31">
        <v>976231.2299999996</v>
      </c>
      <c r="E27" s="31">
        <v>276060.57999999984</v>
      </c>
      <c r="F27" s="31">
        <v>850301.7899999999</v>
      </c>
      <c r="G27" s="31">
        <v>1305401.0099999995</v>
      </c>
      <c r="H27" s="31">
        <v>263632.68</v>
      </c>
      <c r="I27" s="31">
        <v>1297506.5500000007</v>
      </c>
      <c r="J27" s="31">
        <v>783061.5500000003</v>
      </c>
      <c r="K27" s="31">
        <v>1271734.389999999</v>
      </c>
      <c r="L27" s="31">
        <v>1269766.8199999994</v>
      </c>
      <c r="M27" s="31">
        <v>906837.7299999996</v>
      </c>
      <c r="N27" s="31">
        <v>265989.92000000016</v>
      </c>
      <c r="O27" s="31">
        <f t="shared" si="3"/>
        <v>12095310.92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33"/>
      <c r="B28" s="20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</row>
    <row r="29" spans="1:15" ht="18.75" customHeight="1">
      <c r="A29" s="18" t="s">
        <v>46</v>
      </c>
      <c r="B29" s="31">
        <f aca="true" t="shared" si="4" ref="B29:O29">+B30+B32+B52+B53+B56-B57</f>
        <v>-4341891.29</v>
      </c>
      <c r="C29" s="31">
        <f>+C30+C32+C52+C53+C56-C57</f>
        <v>-3683120.139999999</v>
      </c>
      <c r="D29" s="31">
        <f t="shared" si="4"/>
        <v>-2315349.6200000006</v>
      </c>
      <c r="E29" s="31">
        <f t="shared" si="4"/>
        <v>5032.459999999994</v>
      </c>
      <c r="F29" s="31">
        <f t="shared" si="4"/>
        <v>-2067948.94</v>
      </c>
      <c r="G29" s="31">
        <f t="shared" si="4"/>
        <v>11488.570000000138</v>
      </c>
      <c r="H29" s="31">
        <f t="shared" si="4"/>
        <v>-504540.00999999983</v>
      </c>
      <c r="I29" s="31">
        <f t="shared" si="4"/>
        <v>-2995157.19</v>
      </c>
      <c r="J29" s="31">
        <f t="shared" si="4"/>
        <v>-464299.93999999994</v>
      </c>
      <c r="K29" s="31">
        <f t="shared" si="4"/>
        <v>-2577965.1199999996</v>
      </c>
      <c r="L29" s="31">
        <f t="shared" si="4"/>
        <v>-2276264.58</v>
      </c>
      <c r="M29" s="31">
        <f t="shared" si="4"/>
        <v>42976.82</v>
      </c>
      <c r="N29" s="31">
        <f t="shared" si="4"/>
        <v>-73585.72999999991</v>
      </c>
      <c r="O29" s="31">
        <f t="shared" si="4"/>
        <v>-21240624.709999997</v>
      </c>
    </row>
    <row r="30" spans="1:15" ht="18.75" customHeight="1">
      <c r="A30" s="30" t="s">
        <v>47</v>
      </c>
      <c r="B30" s="36">
        <f>+B31</f>
        <v>-1622860.8000000003</v>
      </c>
      <c r="C30" s="36">
        <f>+C31</f>
        <v>-1710944.4</v>
      </c>
      <c r="D30" s="36">
        <f aca="true" t="shared" si="5" ref="D30:O30">+D31</f>
        <v>-1275005.6</v>
      </c>
      <c r="E30" s="36">
        <f t="shared" si="5"/>
        <v>-251732.80000000002</v>
      </c>
      <c r="F30" s="36">
        <f t="shared" si="5"/>
        <v>-939932.4</v>
      </c>
      <c r="G30" s="36">
        <f t="shared" si="5"/>
        <v>-1425129.2</v>
      </c>
      <c r="H30" s="36">
        <f t="shared" si="5"/>
        <v>-257131.59999999995</v>
      </c>
      <c r="I30" s="36">
        <f t="shared" si="5"/>
        <v>-1804668.7999999998</v>
      </c>
      <c r="J30" s="36">
        <f t="shared" si="5"/>
        <v>-1275854.8</v>
      </c>
      <c r="K30" s="36">
        <f t="shared" si="5"/>
        <v>-1054213.6</v>
      </c>
      <c r="L30" s="36">
        <f t="shared" si="5"/>
        <v>-879934</v>
      </c>
      <c r="M30" s="36">
        <f t="shared" si="5"/>
        <v>-605061.6</v>
      </c>
      <c r="N30" s="36">
        <f t="shared" si="5"/>
        <v>-458884.79999999993</v>
      </c>
      <c r="O30" s="36">
        <f t="shared" si="5"/>
        <v>-13561354.400000002</v>
      </c>
    </row>
    <row r="31" spans="1:26" ht="18.75" customHeight="1">
      <c r="A31" s="33" t="s">
        <v>48</v>
      </c>
      <c r="B31" s="20">
        <v>-1622860.8000000003</v>
      </c>
      <c r="C31" s="20">
        <v>-1710944.4</v>
      </c>
      <c r="D31" s="20">
        <v>-1275005.6</v>
      </c>
      <c r="E31" s="20">
        <v>-251732.80000000002</v>
      </c>
      <c r="F31" s="20">
        <v>-939932.4</v>
      </c>
      <c r="G31" s="20">
        <v>-1425129.2</v>
      </c>
      <c r="H31" s="20">
        <v>-257131.59999999995</v>
      </c>
      <c r="I31" s="20">
        <v>-1804668.7999999998</v>
      </c>
      <c r="J31" s="20">
        <v>-1275854.8</v>
      </c>
      <c r="K31" s="20">
        <v>-1054213.6</v>
      </c>
      <c r="L31" s="20">
        <v>-879934</v>
      </c>
      <c r="M31" s="20">
        <v>-605061.6</v>
      </c>
      <c r="N31" s="20">
        <v>-458884.79999999993</v>
      </c>
      <c r="O31" s="37">
        <f aca="true" t="shared" si="6" ref="O31:O57">SUM(B31:N31)</f>
        <v>-13561354.400000002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30" t="s">
        <v>49</v>
      </c>
      <c r="B32" s="36">
        <f>SUM(B33:B50)</f>
        <v>-4398223.5200000005</v>
      </c>
      <c r="C32" s="36">
        <f aca="true" t="shared" si="7" ref="C32:O32">SUM(C33:C50)</f>
        <v>-3215481.5399999996</v>
      </c>
      <c r="D32" s="36">
        <f t="shared" si="7"/>
        <v>-2072196.6700000002</v>
      </c>
      <c r="E32" s="36">
        <f t="shared" si="7"/>
        <v>-69336.61</v>
      </c>
      <c r="F32" s="36">
        <f t="shared" si="7"/>
        <v>-2290454.38</v>
      </c>
      <c r="G32" s="36">
        <f t="shared" si="7"/>
        <v>-136280.58000000013</v>
      </c>
      <c r="H32" s="36">
        <f t="shared" si="7"/>
        <v>-547960.1699999999</v>
      </c>
      <c r="I32" s="36">
        <f t="shared" si="7"/>
        <v>-2347807.4000000004</v>
      </c>
      <c r="J32" s="36">
        <f t="shared" si="7"/>
        <v>-161917.15999999997</v>
      </c>
      <c r="K32" s="36">
        <f t="shared" si="7"/>
        <v>-2916004.05</v>
      </c>
      <c r="L32" s="36">
        <f t="shared" si="7"/>
        <v>-2668675.3</v>
      </c>
      <c r="M32" s="36">
        <f t="shared" si="7"/>
        <v>-70780.25</v>
      </c>
      <c r="N32" s="36">
        <f t="shared" si="7"/>
        <v>8656.620000000028</v>
      </c>
      <c r="O32" s="36">
        <f t="shared" si="7"/>
        <v>-20886461.009999998</v>
      </c>
    </row>
    <row r="33" spans="1:26" ht="18.75" customHeight="1">
      <c r="A33" s="33" t="s">
        <v>50</v>
      </c>
      <c r="B33" s="38">
        <v>0</v>
      </c>
      <c r="C33" s="38">
        <v>0</v>
      </c>
      <c r="D33" s="38">
        <v>-60094.880000000005</v>
      </c>
      <c r="E33" s="38">
        <v>-990</v>
      </c>
      <c r="F33" s="38">
        <v>-64540.01</v>
      </c>
      <c r="G33" s="38">
        <v>-2376</v>
      </c>
      <c r="H33" s="38">
        <v>-20397.98</v>
      </c>
      <c r="I33" s="38">
        <v>-396</v>
      </c>
      <c r="J33" s="38">
        <v>-30444.09</v>
      </c>
      <c r="K33" s="38">
        <v>0</v>
      </c>
      <c r="L33" s="38">
        <v>0</v>
      </c>
      <c r="M33" s="38">
        <v>-807.77</v>
      </c>
      <c r="N33" s="38">
        <v>-1280.45</v>
      </c>
      <c r="O33" s="38">
        <f t="shared" si="6"/>
        <v>-181327.18000000002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3" t="s">
        <v>51</v>
      </c>
      <c r="B34" s="38">
        <v>-237.6</v>
      </c>
      <c r="C34" s="38">
        <v>-712.8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-4237.2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f t="shared" si="6"/>
        <v>-5187.599999999999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3" t="s">
        <v>52</v>
      </c>
      <c r="B35" s="38">
        <v>-1000</v>
      </c>
      <c r="C35" s="38">
        <v>-6000</v>
      </c>
      <c r="D35" s="38">
        <v>-7000</v>
      </c>
      <c r="E35" s="38">
        <v>-23000</v>
      </c>
      <c r="F35" s="38">
        <v>0</v>
      </c>
      <c r="G35" s="38">
        <v>0</v>
      </c>
      <c r="H35" s="38">
        <v>-1000</v>
      </c>
      <c r="I35" s="38">
        <v>0</v>
      </c>
      <c r="J35" s="38">
        <v>-1000</v>
      </c>
      <c r="K35" s="38">
        <v>0</v>
      </c>
      <c r="L35" s="38">
        <v>0</v>
      </c>
      <c r="M35" s="38">
        <v>0</v>
      </c>
      <c r="N35" s="38">
        <v>-7000</v>
      </c>
      <c r="O35" s="38">
        <f t="shared" si="6"/>
        <v>-46000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53</v>
      </c>
      <c r="B36" s="38">
        <v>-37.39</v>
      </c>
      <c r="C36" s="38">
        <v>-740.8299999999999</v>
      </c>
      <c r="D36" s="38">
        <v>-2868.48</v>
      </c>
      <c r="E36" s="38">
        <v>-12062.56</v>
      </c>
      <c r="F36" s="38">
        <v>0</v>
      </c>
      <c r="G36" s="38">
        <v>0</v>
      </c>
      <c r="H36" s="38">
        <v>-54.33</v>
      </c>
      <c r="I36" s="38">
        <v>0</v>
      </c>
      <c r="J36" s="38">
        <v>-54.98</v>
      </c>
      <c r="K36" s="38">
        <v>0</v>
      </c>
      <c r="L36" s="38">
        <v>0</v>
      </c>
      <c r="M36" s="38">
        <v>0</v>
      </c>
      <c r="N36" s="38">
        <v>-465.96</v>
      </c>
      <c r="O36" s="39">
        <f t="shared" si="6"/>
        <v>-16284.529999999997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54</v>
      </c>
      <c r="B37" s="38">
        <v>-448.8</v>
      </c>
      <c r="C37" s="38">
        <v>-435.6</v>
      </c>
      <c r="D37" s="38">
        <v>-264</v>
      </c>
      <c r="E37" s="38">
        <v>0</v>
      </c>
      <c r="F37" s="38">
        <v>0</v>
      </c>
      <c r="G37" s="38">
        <v>0</v>
      </c>
      <c r="H37" s="38">
        <v>0</v>
      </c>
      <c r="I37" s="38">
        <v>-1016.4</v>
      </c>
      <c r="J37" s="38">
        <v>-198</v>
      </c>
      <c r="K37" s="38">
        <v>0</v>
      </c>
      <c r="L37" s="38">
        <v>0</v>
      </c>
      <c r="M37" s="38">
        <v>0</v>
      </c>
      <c r="N37" s="38">
        <v>0</v>
      </c>
      <c r="O37" s="38">
        <f t="shared" si="6"/>
        <v>-2362.8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6" t="s">
        <v>55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f t="shared" si="6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6" t="s">
        <v>56</v>
      </c>
      <c r="B39" s="38">
        <v>-4230000</v>
      </c>
      <c r="C39" s="38">
        <v>-3082500</v>
      </c>
      <c r="D39" s="38">
        <v>-1899000</v>
      </c>
      <c r="E39" s="38">
        <v>0</v>
      </c>
      <c r="F39" s="38">
        <v>-2115000</v>
      </c>
      <c r="G39" s="38">
        <v>0</v>
      </c>
      <c r="H39" s="38">
        <v>-465300</v>
      </c>
      <c r="I39" s="38">
        <v>-2223000</v>
      </c>
      <c r="J39" s="38">
        <v>0</v>
      </c>
      <c r="K39" s="38">
        <v>-2772000</v>
      </c>
      <c r="L39" s="38">
        <v>-2538000</v>
      </c>
      <c r="M39" s="38">
        <v>0</v>
      </c>
      <c r="N39" s="38">
        <v>0</v>
      </c>
      <c r="O39" s="38">
        <f t="shared" si="6"/>
        <v>-19324800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57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f t="shared" si="6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58</v>
      </c>
      <c r="B41" s="38">
        <v>-198350.69</v>
      </c>
      <c r="C41" s="38">
        <v>-148212.55</v>
      </c>
      <c r="D41" s="38">
        <v>-130466.41999999998</v>
      </c>
      <c r="E41" s="38">
        <v>-39751.25000000001</v>
      </c>
      <c r="F41" s="38">
        <v>-131205.21</v>
      </c>
      <c r="G41" s="38">
        <v>-185399.65999999992</v>
      </c>
      <c r="H41" s="38">
        <v>-32305.170000000002</v>
      </c>
      <c r="I41" s="38">
        <v>-140418.72</v>
      </c>
      <c r="J41" s="38">
        <v>-130220.08999999998</v>
      </c>
      <c r="K41" s="38">
        <v>-170681.25</v>
      </c>
      <c r="L41" s="38">
        <v>-155412.34</v>
      </c>
      <c r="M41" s="38">
        <v>-82906.88</v>
      </c>
      <c r="N41" s="38">
        <v>-42865.99999999999</v>
      </c>
      <c r="O41" s="38">
        <f t="shared" si="6"/>
        <v>-1588196.23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59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38">
        <f t="shared" si="6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6" t="s">
        <v>60</v>
      </c>
      <c r="B43" s="40">
        <v>0</v>
      </c>
      <c r="C43" s="40">
        <v>0</v>
      </c>
      <c r="D43" s="40">
        <v>8418.87</v>
      </c>
      <c r="E43" s="40">
        <v>0</v>
      </c>
      <c r="F43" s="40">
        <v>0</v>
      </c>
      <c r="G43" s="40">
        <v>0</v>
      </c>
      <c r="H43" s="40">
        <v>-28902.690000000002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38">
        <f t="shared" si="6"/>
        <v>-20483.82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6" t="s">
        <v>61</v>
      </c>
      <c r="B44" s="40">
        <v>31850.960000000003</v>
      </c>
      <c r="C44" s="40">
        <v>23120.24000000001</v>
      </c>
      <c r="D44" s="40">
        <v>19078.240000000005</v>
      </c>
      <c r="E44" s="40">
        <v>6467.200000000001</v>
      </c>
      <c r="F44" s="40">
        <v>20290.84</v>
      </c>
      <c r="G44" s="40">
        <v>51495.07999999977</v>
      </c>
      <c r="H44" s="40">
        <v>0</v>
      </c>
      <c r="I44" s="40">
        <v>21260.920000000006</v>
      </c>
      <c r="J44" s="40">
        <v>0</v>
      </c>
      <c r="K44" s="40">
        <v>26677.200000000004</v>
      </c>
      <c r="L44" s="40">
        <v>24737.04</v>
      </c>
      <c r="M44" s="40">
        <v>12934.400000000001</v>
      </c>
      <c r="N44" s="40">
        <v>6790.56</v>
      </c>
      <c r="O44" s="38">
        <f t="shared" si="6"/>
        <v>244702.6799999998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6" t="s">
        <v>62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26307.35000000003</v>
      </c>
      <c r="O45" s="38">
        <f t="shared" si="6"/>
        <v>26307.35000000003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6" t="s">
        <v>63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5465.04999999999</v>
      </c>
      <c r="O46" s="38">
        <f t="shared" si="6"/>
        <v>5465.04999999999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6" t="s">
        <v>64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221.85000000000014</v>
      </c>
      <c r="O47" s="38">
        <f t="shared" si="6"/>
        <v>221.85000000000014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6" t="s">
        <v>65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13290.699999999984</v>
      </c>
      <c r="O48" s="38">
        <f t="shared" si="6"/>
        <v>13290.699999999984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6" t="s">
        <v>66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-4932.46</v>
      </c>
      <c r="O49" s="38">
        <f t="shared" si="6"/>
        <v>-4932.46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6" t="s">
        <v>67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13125.980000000012</v>
      </c>
      <c r="O50" s="38">
        <f t="shared" si="6"/>
        <v>13125.980000000012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30" t="s">
        <v>68</v>
      </c>
      <c r="B52" s="40">
        <v>1614768.98</v>
      </c>
      <c r="C52" s="40">
        <v>1220519.4400000002</v>
      </c>
      <c r="D52" s="40">
        <v>999339.26</v>
      </c>
      <c r="E52" s="40">
        <v>330601.34</v>
      </c>
      <c r="F52" s="40">
        <v>1132526.32</v>
      </c>
      <c r="G52" s="40">
        <v>1526570.6800000002</v>
      </c>
      <c r="H52" s="40">
        <v>291640.17000000004</v>
      </c>
      <c r="I52" s="40">
        <v>1107865.0100000002</v>
      </c>
      <c r="J52" s="40">
        <v>1028114.12</v>
      </c>
      <c r="K52" s="40">
        <v>1326358.9500000002</v>
      </c>
      <c r="L52" s="40">
        <v>1232680.46</v>
      </c>
      <c r="M52" s="40">
        <v>691674.1</v>
      </c>
      <c r="N52" s="40">
        <v>368391.72</v>
      </c>
      <c r="O52" s="38">
        <f t="shared" si="6"/>
        <v>12871050.55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30" t="s">
        <v>69</v>
      </c>
      <c r="B53" s="40">
        <v>64424.05</v>
      </c>
      <c r="C53" s="40">
        <v>22786.36</v>
      </c>
      <c r="D53" s="40">
        <v>32513.39</v>
      </c>
      <c r="E53" s="40">
        <v>-4499.469999999999</v>
      </c>
      <c r="F53" s="40">
        <v>29911.52</v>
      </c>
      <c r="G53" s="40">
        <v>46327.67</v>
      </c>
      <c r="H53" s="40">
        <v>8911.59</v>
      </c>
      <c r="I53" s="40">
        <v>49454</v>
      </c>
      <c r="J53" s="40">
        <v>-54642.09999999999</v>
      </c>
      <c r="K53" s="40">
        <v>65893.58</v>
      </c>
      <c r="L53" s="40">
        <v>39664.26</v>
      </c>
      <c r="M53" s="40">
        <v>27144.57</v>
      </c>
      <c r="N53" s="40">
        <v>8250.73</v>
      </c>
      <c r="O53" s="38">
        <f t="shared" si="6"/>
        <v>336140.15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3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8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8" t="s">
        <v>70</v>
      </c>
      <c r="B55" s="41">
        <f aca="true" t="shared" si="8" ref="B55:N55">+B18+B29</f>
        <v>32537859.250000007</v>
      </c>
      <c r="C55" s="41">
        <f t="shared" si="8"/>
        <v>23269917.840000004</v>
      </c>
      <c r="D55" s="41">
        <f t="shared" si="8"/>
        <v>21459165.2</v>
      </c>
      <c r="E55" s="41">
        <f t="shared" si="8"/>
        <v>7302328.369999998</v>
      </c>
      <c r="F55" s="41">
        <f t="shared" si="8"/>
        <v>22176006.530000005</v>
      </c>
      <c r="G55" s="41">
        <f t="shared" si="8"/>
        <v>34534254.489999995</v>
      </c>
      <c r="H55" s="41">
        <f t="shared" si="8"/>
        <v>5539625.409999998</v>
      </c>
      <c r="I55" s="41">
        <f t="shared" si="8"/>
        <v>23469492.069999993</v>
      </c>
      <c r="J55" s="41">
        <f t="shared" si="8"/>
        <v>23303739.619999997</v>
      </c>
      <c r="K55" s="41">
        <f t="shared" si="8"/>
        <v>28718657.089999992</v>
      </c>
      <c r="L55" s="41">
        <f t="shared" si="8"/>
        <v>26390090.590000004</v>
      </c>
      <c r="M55" s="41">
        <f t="shared" si="8"/>
        <v>15801592.53</v>
      </c>
      <c r="N55" s="41">
        <f t="shared" si="8"/>
        <v>7938624.309999999</v>
      </c>
      <c r="O55" s="41">
        <f>SUM(B55:N55)</f>
        <v>272441353.3</v>
      </c>
      <c r="P55"/>
      <c r="Q55" s="42"/>
      <c r="R55"/>
      <c r="S55"/>
      <c r="T55"/>
      <c r="U55"/>
      <c r="V55"/>
      <c r="W55"/>
      <c r="X55"/>
      <c r="Y55"/>
      <c r="Z55"/>
    </row>
    <row r="56" spans="1:19" ht="18.75" customHeight="1">
      <c r="A56" s="43" t="s">
        <v>71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20">
        <f t="shared" si="6"/>
        <v>0</v>
      </c>
      <c r="P56"/>
      <c r="Q56"/>
      <c r="R56"/>
      <c r="S56"/>
    </row>
    <row r="57" spans="1:19" ht="18.75" customHeight="1">
      <c r="A57" s="43" t="s">
        <v>72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20">
        <f t="shared" si="6"/>
        <v>0</v>
      </c>
      <c r="P57"/>
      <c r="Q57"/>
      <c r="R57"/>
      <c r="S57"/>
    </row>
    <row r="58" spans="1:19" ht="15.75">
      <c r="A58" s="44"/>
      <c r="B58" s="45"/>
      <c r="C58" s="45"/>
      <c r="D58" s="46"/>
      <c r="E58" s="46"/>
      <c r="F58" s="46"/>
      <c r="G58" s="46"/>
      <c r="H58" s="46"/>
      <c r="I58" s="45"/>
      <c r="J58" s="46"/>
      <c r="K58" s="46"/>
      <c r="L58" s="46"/>
      <c r="M58" s="46"/>
      <c r="N58" s="46"/>
      <c r="O58" s="47"/>
      <c r="P58" s="48"/>
      <c r="Q58"/>
      <c r="R58" s="42"/>
      <c r="S58"/>
    </row>
    <row r="59" spans="1:19" ht="12.75" customHeight="1">
      <c r="A59" s="49"/>
      <c r="B59" s="50"/>
      <c r="C59" s="50"/>
      <c r="D59" s="51"/>
      <c r="E59" s="51"/>
      <c r="F59" s="51"/>
      <c r="G59" s="51"/>
      <c r="H59" s="51"/>
      <c r="I59" s="50"/>
      <c r="J59" s="51"/>
      <c r="K59" s="51"/>
      <c r="L59" s="51"/>
      <c r="M59" s="51"/>
      <c r="N59" s="51"/>
      <c r="O59" s="52"/>
      <c r="P59" s="48"/>
      <c r="Q59"/>
      <c r="R59" s="42"/>
      <c r="S59"/>
    </row>
    <row r="60" spans="1:17" ht="1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Q60"/>
    </row>
    <row r="61" spans="1:17" ht="18.75" customHeight="1">
      <c r="A61" s="18" t="s">
        <v>73</v>
      </c>
      <c r="B61" s="56">
        <f aca="true" t="shared" si="9" ref="B61:O61">SUM(B62:B72)</f>
        <v>32537859.229999997</v>
      </c>
      <c r="C61" s="56">
        <f t="shared" si="9"/>
        <v>23269917.85</v>
      </c>
      <c r="D61" s="56">
        <f t="shared" si="9"/>
        <v>21459165.200000003</v>
      </c>
      <c r="E61" s="56">
        <f t="shared" si="9"/>
        <v>7302328.360000001</v>
      </c>
      <c r="F61" s="56">
        <f t="shared" si="9"/>
        <v>22176006.52</v>
      </c>
      <c r="G61" s="56">
        <f t="shared" si="9"/>
        <v>34534254.49000001</v>
      </c>
      <c r="H61" s="56">
        <f t="shared" si="9"/>
        <v>5539625.429999998</v>
      </c>
      <c r="I61" s="56">
        <f t="shared" si="9"/>
        <v>23469492.089999992</v>
      </c>
      <c r="J61" s="56">
        <f t="shared" si="9"/>
        <v>23303739.700000003</v>
      </c>
      <c r="K61" s="56">
        <f t="shared" si="9"/>
        <v>28718656.99</v>
      </c>
      <c r="L61" s="56">
        <f t="shared" si="9"/>
        <v>26390090.619999994</v>
      </c>
      <c r="M61" s="56">
        <f t="shared" si="9"/>
        <v>15801592.560000004</v>
      </c>
      <c r="N61" s="56">
        <f t="shared" si="9"/>
        <v>7938624.359999999</v>
      </c>
      <c r="O61" s="41">
        <f t="shared" si="9"/>
        <v>272441353.4</v>
      </c>
      <c r="Q61"/>
    </row>
    <row r="62" spans="1:18" ht="18.75" customHeight="1">
      <c r="A62" s="30" t="s">
        <v>74</v>
      </c>
      <c r="B62" s="56">
        <v>26685640.689999998</v>
      </c>
      <c r="C62" s="56">
        <v>16646018.450000001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41">
        <f>SUM(B62:N62)</f>
        <v>43331659.14</v>
      </c>
      <c r="P62"/>
      <c r="Q62"/>
      <c r="R62" s="42"/>
    </row>
    <row r="63" spans="1:16" ht="18.75" customHeight="1">
      <c r="A63" s="30" t="s">
        <v>75</v>
      </c>
      <c r="B63" s="56">
        <v>5852218.540000001</v>
      </c>
      <c r="C63" s="56">
        <v>6623899.399999999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41">
        <f aca="true" t="shared" si="10" ref="O63:O72">SUM(B63:N63)</f>
        <v>12476117.940000001</v>
      </c>
      <c r="P63"/>
    </row>
    <row r="64" spans="1:17" ht="18.75" customHeight="1">
      <c r="A64" s="30" t="s">
        <v>76</v>
      </c>
      <c r="B64" s="57">
        <v>0</v>
      </c>
      <c r="C64" s="57">
        <v>0</v>
      </c>
      <c r="D64" s="36">
        <v>21459165.200000003</v>
      </c>
      <c r="E64" s="57">
        <v>0</v>
      </c>
      <c r="F64" s="57">
        <v>0</v>
      </c>
      <c r="G64" s="57">
        <v>0</v>
      </c>
      <c r="H64" s="56">
        <v>5539625.429999998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36">
        <f t="shared" si="10"/>
        <v>26998790.630000003</v>
      </c>
      <c r="Q64"/>
    </row>
    <row r="65" spans="1:18" ht="18.75" customHeight="1">
      <c r="A65" s="30" t="s">
        <v>77</v>
      </c>
      <c r="B65" s="57">
        <v>0</v>
      </c>
      <c r="C65" s="57">
        <v>0</v>
      </c>
      <c r="D65" s="57">
        <v>0</v>
      </c>
      <c r="E65" s="36">
        <v>7302328.360000001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41">
        <f t="shared" si="10"/>
        <v>7302328.360000001</v>
      </c>
      <c r="R65"/>
    </row>
    <row r="66" spans="1:19" ht="18.75" customHeight="1">
      <c r="A66" s="30" t="s">
        <v>78</v>
      </c>
      <c r="B66" s="57">
        <v>0</v>
      </c>
      <c r="C66" s="57">
        <v>0</v>
      </c>
      <c r="D66" s="57">
        <v>0</v>
      </c>
      <c r="E66" s="57">
        <v>0</v>
      </c>
      <c r="F66" s="36">
        <v>22176006.52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36">
        <f t="shared" si="10"/>
        <v>22176006.52</v>
      </c>
      <c r="S66"/>
    </row>
    <row r="67" spans="1:20" ht="18.75" customHeight="1">
      <c r="A67" s="30" t="s">
        <v>79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6">
        <v>34534254.49000001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41">
        <f t="shared" si="10"/>
        <v>34534254.49000001</v>
      </c>
      <c r="T67"/>
    </row>
    <row r="68" spans="1:21" ht="18.75" customHeight="1">
      <c r="A68" s="30" t="s">
        <v>80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6">
        <v>23469492.089999992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41">
        <f t="shared" si="10"/>
        <v>23469492.089999992</v>
      </c>
      <c r="U68"/>
    </row>
    <row r="69" spans="1:22" ht="18.75" customHeight="1">
      <c r="A69" s="30" t="s">
        <v>81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36">
        <v>23303739.700000003</v>
      </c>
      <c r="K69" s="57">
        <v>0</v>
      </c>
      <c r="L69" s="57">
        <v>0</v>
      </c>
      <c r="M69" s="57">
        <v>0</v>
      </c>
      <c r="N69" s="57">
        <v>0</v>
      </c>
      <c r="O69" s="41">
        <f t="shared" si="10"/>
        <v>23303739.700000003</v>
      </c>
      <c r="V69"/>
    </row>
    <row r="70" spans="1:23" ht="18.75" customHeight="1">
      <c r="A70" s="30" t="s">
        <v>82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36">
        <v>28718656.99</v>
      </c>
      <c r="L70" s="36">
        <v>26390090.619999994</v>
      </c>
      <c r="M70" s="57">
        <v>0</v>
      </c>
      <c r="N70" s="57">
        <v>0</v>
      </c>
      <c r="O70" s="41">
        <f t="shared" si="10"/>
        <v>55108747.60999999</v>
      </c>
      <c r="P70"/>
      <c r="W70"/>
    </row>
    <row r="71" spans="1:25" ht="18.75" customHeight="1">
      <c r="A71" s="30" t="s">
        <v>83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36">
        <v>15801592.560000004</v>
      </c>
      <c r="N71" s="57">
        <v>0</v>
      </c>
      <c r="O71" s="41">
        <f t="shared" si="10"/>
        <v>15801592.560000004</v>
      </c>
      <c r="R71"/>
      <c r="Y71"/>
    </row>
    <row r="72" spans="1:26" ht="18.75" customHeight="1">
      <c r="A72" s="44" t="s">
        <v>84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9">
        <v>7938624.359999999</v>
      </c>
      <c r="O72" s="60">
        <f t="shared" si="10"/>
        <v>7938624.359999999</v>
      </c>
      <c r="P72"/>
      <c r="S72"/>
      <c r="Z72"/>
    </row>
    <row r="73" spans="1:12" ht="21" customHeight="1">
      <c r="A73" s="61" t="s">
        <v>85</v>
      </c>
      <c r="B73" s="62"/>
      <c r="C73" s="62"/>
      <c r="D73"/>
      <c r="E73"/>
      <c r="F73"/>
      <c r="G73"/>
      <c r="H73" s="63"/>
      <c r="I73" s="63"/>
      <c r="J73"/>
      <c r="K73"/>
      <c r="L73"/>
    </row>
    <row r="74" spans="1:14" ht="15.75">
      <c r="A74" s="64" t="s">
        <v>86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2" ht="13.5">
      <c r="A75" s="64" t="s">
        <v>87</v>
      </c>
      <c r="B75" s="62"/>
      <c r="C75" s="62"/>
      <c r="D75"/>
      <c r="E75"/>
      <c r="F75"/>
      <c r="G75"/>
      <c r="H75" s="63"/>
      <c r="I75" s="63"/>
      <c r="J75"/>
      <c r="K75"/>
      <c r="L75"/>
    </row>
    <row r="76" spans="1:12" ht="13.5">
      <c r="A76" s="64" t="s">
        <v>88</v>
      </c>
      <c r="B76" s="62"/>
      <c r="C76" s="62"/>
      <c r="D76"/>
      <c r="E76"/>
      <c r="F76"/>
      <c r="G76"/>
      <c r="H76"/>
      <c r="I76"/>
      <c r="J76"/>
      <c r="K76"/>
      <c r="L76"/>
    </row>
    <row r="77" spans="1:12" ht="13.5">
      <c r="A77" s="64" t="s">
        <v>89</v>
      </c>
      <c r="B77"/>
      <c r="C77"/>
      <c r="D77"/>
      <c r="E77"/>
      <c r="F77"/>
      <c r="G77"/>
      <c r="H77"/>
      <c r="I77"/>
      <c r="J77"/>
      <c r="K77"/>
      <c r="L77"/>
    </row>
    <row r="78" spans="1:12" ht="13.5">
      <c r="A78" s="64" t="s">
        <v>90</v>
      </c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ht="13.5">
      <c r="K83"/>
    </row>
    <row r="84" ht="13.5">
      <c r="L84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2022-11-17T14:19:31Z</dcterms:created>
  <dcterms:modified xsi:type="dcterms:W3CDTF">2022-11-17T15:03:35Z</dcterms:modified>
  <cp:category/>
  <cp:version/>
  <cp:contentType/>
  <cp:contentStatus/>
</cp:coreProperties>
</file>