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<sst xmlns="http://schemas.openxmlformats.org/spreadsheetml/2006/main" count="90" uniqueCount="87">
  <si>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</si>
  <si>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</si>
  <si>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</si>
  <si>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</si>
  <si>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</si>
  <si>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</si>
  <si>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</si>
  <si>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</si>
  <si>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</si>
  <si>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</si>
  <si>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</si>
  <si>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</si>
  <si>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</si>
  <si>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</si>
  <si>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</si>
  <si>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</si>
  <si>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</si>
  <si>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</si>
  <si>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</si>
  <si>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</si>
  <si>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</si>
  <si>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</si>
  <si>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</si>
  <si>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</si>
  <si>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</si>
  <si>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</si>
  <si>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</si>
  <si>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</si>
  <si>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</si>
  <si>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</si>
  <si>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</si>
  <si>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</si>
  <si>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</si>
  <si>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</si>
  <si>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</si>
  <si>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</si>
  <si>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</si>
  <si>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</si>
  <si>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</si>
  <si>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</si>
  <si>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</si>
  <si>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</si>
  <si>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</si>
  <si>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</si>
  <si>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</si>
  <si>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</si>
  <si>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</si>
  <si>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</si>
  <si>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</si>
  <si>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</si>
  <si>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</si>
  <si>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</si>
  <si>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</si>
  <si>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</si>
  <si>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</si>
  <si>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</si>
  <si>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</si>
  <si>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</si>
  <si>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</si>
  <si>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</si>
  <si>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</si>
  <si>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</si>
  <si>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</si>
  <si>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</si>
  <si>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</si>
  <si>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</si>
  <si>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31/07/22 - VENCIMENTO 05/08/22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</si>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</sst>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135634</v>
      </c>
      <c r="C7" s="9">
        <f t="shared" si="0"/>
        <v>93145</v>
      </c>
      <c r="D7" s="9">
        <f t="shared" si="0"/>
        <v>99206</v>
      </c>
      <c r="E7" s="9">
        <f t="shared" si="0"/>
        <v>22456</v>
      </c>
      <c r="F7" s="9">
        <f t="shared" si="0"/>
        <v>76489</v>
      </c>
      <c r="G7" s="9">
        <f t="shared" si="0"/>
        <v>112030</v>
      </c>
      <c r="H7" s="9">
        <f t="shared" si="0"/>
        <v>12978</v>
      </c>
      <c r="I7" s="9">
        <f t="shared" si="0"/>
        <v>78282</v>
      </c>
      <c r="J7" s="9">
        <f t="shared" si="0"/>
        <v>83344</v>
      </c>
      <c r="K7" s="9">
        <f t="shared" si="0"/>
        <v>121585</v>
      </c>
      <c r="L7" s="9">
        <f t="shared" si="0"/>
        <v>95338</v>
      </c>
      <c r="M7" s="9">
        <f t="shared" si="0"/>
        <v>42407</v>
      </c>
      <c r="N7" s="9">
        <f t="shared" si="0"/>
        <v>23531</v>
      </c>
      <c r="O7" s="9">
        <f t="shared" si="0"/>
        <v>996425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7811</v>
      </c>
      <c r="C8" s="11">
        <f t="shared" si="1"/>
        <v>7580</v>
      </c>
      <c r="D8" s="11">
        <f t="shared" si="1"/>
        <v>5871</v>
      </c>
      <c r="E8" s="11">
        <f t="shared" si="1"/>
        <v>997</v>
      </c>
      <c r="F8" s="11">
        <f t="shared" si="1"/>
        <v>4235</v>
      </c>
      <c r="G8" s="11">
        <f t="shared" si="1"/>
        <v>6048</v>
      </c>
      <c r="H8" s="11">
        <f t="shared" si="1"/>
        <v>907</v>
      </c>
      <c r="I8" s="11">
        <f t="shared" si="1"/>
        <v>6539</v>
      </c>
      <c r="J8" s="11">
        <f t="shared" si="1"/>
        <v>5396</v>
      </c>
      <c r="K8" s="11">
        <f t="shared" si="1"/>
        <v>5233</v>
      </c>
      <c r="L8" s="11">
        <f t="shared" si="1"/>
        <v>3901</v>
      </c>
      <c r="M8" s="11">
        <f t="shared" si="1"/>
        <v>2673</v>
      </c>
      <c r="N8" s="11">
        <f t="shared" si="1"/>
        <v>1701</v>
      </c>
      <c r="O8" s="11">
        <f t="shared" si="1"/>
        <v>58892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7811</v>
      </c>
      <c r="C9" s="11">
        <v>7580</v>
      </c>
      <c r="D9" s="11">
        <v>5871</v>
      </c>
      <c r="E9" s="11">
        <v>997</v>
      </c>
      <c r="F9" s="11">
        <v>4235</v>
      </c>
      <c r="G9" s="11">
        <v>6048</v>
      </c>
      <c r="H9" s="11">
        <v>907</v>
      </c>
      <c r="I9" s="11">
        <v>6537</v>
      </c>
      <c r="J9" s="11">
        <v>5396</v>
      </c>
      <c r="K9" s="11">
        <v>5226</v>
      </c>
      <c r="L9" s="11">
        <v>3901</v>
      </c>
      <c r="M9" s="11">
        <v>2671</v>
      </c>
      <c r="N9" s="11">
        <v>1694</v>
      </c>
      <c r="O9" s="11">
        <f>SUM(B9:N9)</f>
        <v>58874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7</v>
      </c>
      <c r="L10" s="13">
        <v>0</v>
      </c>
      <c r="M10" s="13">
        <v>2</v>
      </c>
      <c r="N10" s="13">
        <v>7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127823</v>
      </c>
      <c r="C11" s="13">
        <v>85565</v>
      </c>
      <c r="D11" s="13">
        <v>93335</v>
      </c>
      <c r="E11" s="13">
        <v>21459</v>
      </c>
      <c r="F11" s="13">
        <v>72254</v>
      </c>
      <c r="G11" s="13">
        <v>105982</v>
      </c>
      <c r="H11" s="13">
        <v>12071</v>
      </c>
      <c r="I11" s="13">
        <v>71743</v>
      </c>
      <c r="J11" s="13">
        <v>77948</v>
      </c>
      <c r="K11" s="13">
        <v>116352</v>
      </c>
      <c r="L11" s="13">
        <v>91437</v>
      </c>
      <c r="M11" s="13">
        <v>39734</v>
      </c>
      <c r="N11" s="13">
        <v>21830</v>
      </c>
      <c r="O11" s="11">
        <f>SUM(B11:N11)</f>
        <v>937533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1.201333892428569</v>
      </c>
      <c r="C16" s="19">
        <v>1.262918588005476</v>
      </c>
      <c r="D16" s="19">
        <v>1.289777798894169</v>
      </c>
      <c r="E16" s="19">
        <v>0.906148081761481</v>
      </c>
      <c r="F16" s="19">
        <v>1.399483443534656</v>
      </c>
      <c r="G16" s="19">
        <v>1.445925556927261</v>
      </c>
      <c r="H16" s="19">
        <v>1.70199504973897</v>
      </c>
      <c r="I16" s="19">
        <v>1.180670567603441</v>
      </c>
      <c r="J16" s="19">
        <v>1.273729451726184</v>
      </c>
      <c r="K16" s="19">
        <v>1.17152417838571</v>
      </c>
      <c r="L16" s="19">
        <v>1.20296698791605</v>
      </c>
      <c r="M16" s="19">
        <v>1.17811438217194</v>
      </c>
      <c r="N16" s="19">
        <v>1.090680139825152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572542.08</v>
      </c>
      <c r="C18" s="24">
        <f t="shared" si="2"/>
        <v>406919.31</v>
      </c>
      <c r="D18" s="24">
        <f t="shared" si="2"/>
        <v>383230.37000000005</v>
      </c>
      <c r="E18" s="24">
        <f t="shared" si="2"/>
        <v>109752.20000000001</v>
      </c>
      <c r="F18" s="24">
        <f t="shared" si="2"/>
        <v>366278.79000000004</v>
      </c>
      <c r="G18" s="24">
        <f t="shared" si="2"/>
        <v>482832.19000000006</v>
      </c>
      <c r="H18" s="24">
        <f t="shared" si="2"/>
        <v>86506.14999999998</v>
      </c>
      <c r="I18" s="24">
        <f t="shared" si="2"/>
        <v>345030.49</v>
      </c>
      <c r="J18" s="24">
        <f t="shared" si="2"/>
        <v>362680.4800000001</v>
      </c>
      <c r="K18" s="24">
        <f t="shared" si="2"/>
        <v>481737.01000000007</v>
      </c>
      <c r="L18" s="24">
        <f t="shared" si="2"/>
        <v>444369.75</v>
      </c>
      <c r="M18" s="24">
        <f t="shared" si="2"/>
        <v>233521.99</v>
      </c>
      <c r="N18" s="24">
        <f t="shared" si="2"/>
        <v>105181.89000000001</v>
      </c>
      <c r="O18" s="24">
        <f>O19+O20+O21+O22+O23+O24+O25+O27</f>
        <v>4377064.390000001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398275.68</v>
      </c>
      <c r="C19" s="30">
        <f t="shared" si="3"/>
        <v>282555.36</v>
      </c>
      <c r="D19" s="30">
        <f t="shared" si="3"/>
        <v>263927.64</v>
      </c>
      <c r="E19" s="30">
        <f t="shared" si="3"/>
        <v>102060.27</v>
      </c>
      <c r="F19" s="30">
        <f t="shared" si="3"/>
        <v>235861.48</v>
      </c>
      <c r="G19" s="30">
        <f t="shared" si="3"/>
        <v>284242.52</v>
      </c>
      <c r="H19" s="30">
        <f t="shared" si="3"/>
        <v>44209.56</v>
      </c>
      <c r="I19" s="30">
        <f t="shared" si="3"/>
        <v>235793.21</v>
      </c>
      <c r="J19" s="30">
        <f t="shared" si="3"/>
        <v>252498.98</v>
      </c>
      <c r="K19" s="30">
        <f t="shared" si="3"/>
        <v>348182.96</v>
      </c>
      <c r="L19" s="30">
        <f t="shared" si="3"/>
        <v>310868.62</v>
      </c>
      <c r="M19" s="30">
        <f t="shared" si="3"/>
        <v>159560.58</v>
      </c>
      <c r="N19" s="30">
        <f t="shared" si="3"/>
        <v>79974.81</v>
      </c>
      <c r="O19" s="30">
        <f>SUM(B19:N19)</f>
        <v>2998011.6700000004</v>
      </c>
    </row>
    <row r="20" spans="1:23" ht="18.75" customHeight="1">
      <c r="A20" s="26" t="s">
        <v>35</v>
      </c>
      <c r="B20" s="30">
        <f>IF(B16&lt;&gt;0,ROUND((B16-1)*B19,2),0)</f>
        <v>80186.39</v>
      </c>
      <c r="C20" s="30">
        <f aca="true" t="shared" si="4" ref="C20:N20">IF(C16&lt;&gt;0,ROUND((C16-1)*C19,2),0)</f>
        <v>74289.06</v>
      </c>
      <c r="D20" s="30">
        <f t="shared" si="4"/>
        <v>76480.37</v>
      </c>
      <c r="E20" s="30">
        <f t="shared" si="4"/>
        <v>-9578.55</v>
      </c>
      <c r="F20" s="30">
        <f t="shared" si="4"/>
        <v>94222.76</v>
      </c>
      <c r="G20" s="30">
        <f t="shared" si="4"/>
        <v>126751</v>
      </c>
      <c r="H20" s="30">
        <f t="shared" si="4"/>
        <v>31034.89</v>
      </c>
      <c r="I20" s="30">
        <f t="shared" si="4"/>
        <v>42600.89</v>
      </c>
      <c r="J20" s="30">
        <f t="shared" si="4"/>
        <v>69116.41</v>
      </c>
      <c r="K20" s="30">
        <f t="shared" si="4"/>
        <v>59721.8</v>
      </c>
      <c r="L20" s="30">
        <f t="shared" si="4"/>
        <v>63096.07</v>
      </c>
      <c r="M20" s="30">
        <f t="shared" si="4"/>
        <v>28420.03</v>
      </c>
      <c r="N20" s="30">
        <f t="shared" si="4"/>
        <v>7252.13</v>
      </c>
      <c r="O20" s="30">
        <f aca="true" t="shared" si="5" ref="O19:O27">SUM(B20:N20)</f>
        <v>743593.2500000001</v>
      </c>
      <c r="W20" s="62"/>
    </row>
    <row r="21" spans="1:15" ht="18.75" customHeight="1">
      <c r="A21" s="26" t="s">
        <v>36</v>
      </c>
      <c r="B21" s="30">
        <v>27399.74</v>
      </c>
      <c r="C21" s="30">
        <v>20381.69</v>
      </c>
      <c r="D21" s="30">
        <v>15610</v>
      </c>
      <c r="E21" s="30">
        <v>6106.7</v>
      </c>
      <c r="F21" s="30">
        <v>15941.82</v>
      </c>
      <c r="G21" s="30">
        <v>25668.71</v>
      </c>
      <c r="H21" s="30">
        <v>3133.58</v>
      </c>
      <c r="I21" s="30">
        <v>21333.93</v>
      </c>
      <c r="J21" s="30">
        <v>19110.02</v>
      </c>
      <c r="K21" s="30">
        <v>28801.62</v>
      </c>
      <c r="L21" s="30">
        <v>25660.11</v>
      </c>
      <c r="M21" s="30">
        <v>13455.23</v>
      </c>
      <c r="N21" s="30">
        <v>7094.61</v>
      </c>
      <c r="O21" s="30">
        <f t="shared" si="5"/>
        <v>229697.75999999998</v>
      </c>
    </row>
    <row r="22" spans="1:15" ht="18.75" customHeight="1">
      <c r="A22" s="26" t="s">
        <v>37</v>
      </c>
      <c r="B22" s="30">
        <v>3458.56</v>
      </c>
      <c r="C22" s="30">
        <v>3458.56</v>
      </c>
      <c r="D22" s="30">
        <v>1729.28</v>
      </c>
      <c r="E22" s="30">
        <v>1729.28</v>
      </c>
      <c r="F22" s="30">
        <v>1729.28</v>
      </c>
      <c r="G22" s="30">
        <v>1729.28</v>
      </c>
      <c r="H22" s="30">
        <v>1729.28</v>
      </c>
      <c r="I22" s="30">
        <v>1729.28</v>
      </c>
      <c r="J22" s="30">
        <v>1729.28</v>
      </c>
      <c r="K22" s="30">
        <v>1729.28</v>
      </c>
      <c r="L22" s="30">
        <v>1729.28</v>
      </c>
      <c r="M22" s="30">
        <v>1729.28</v>
      </c>
      <c r="N22" s="30">
        <v>1729.28</v>
      </c>
      <c r="O22" s="30">
        <f t="shared" si="5"/>
        <v>25939.199999999997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1266.13</v>
      </c>
      <c r="C24" s="30">
        <v>948.3</v>
      </c>
      <c r="D24" s="30">
        <v>870.14</v>
      </c>
      <c r="E24" s="30">
        <v>250.1</v>
      </c>
      <c r="F24" s="30">
        <v>838.88</v>
      </c>
      <c r="G24" s="30">
        <v>1091.58</v>
      </c>
      <c r="H24" s="30">
        <v>192.79</v>
      </c>
      <c r="I24" s="30">
        <v>750.3</v>
      </c>
      <c r="J24" s="30">
        <v>836.27</v>
      </c>
      <c r="K24" s="30">
        <v>1091.58</v>
      </c>
      <c r="L24" s="30">
        <v>997.8</v>
      </c>
      <c r="M24" s="30">
        <v>505.41</v>
      </c>
      <c r="N24" s="30">
        <v>237.07</v>
      </c>
      <c r="O24" s="30">
        <f t="shared" si="5"/>
        <v>9876.349999999999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812.53</v>
      </c>
      <c r="L25" s="30">
        <v>721.21</v>
      </c>
      <c r="M25" s="30">
        <v>408.2</v>
      </c>
      <c r="N25" s="30">
        <v>213.89</v>
      </c>
      <c r="O25" s="30">
        <f t="shared" si="5"/>
        <v>7557.73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-41408.89</v>
      </c>
      <c r="C29" s="30">
        <f>+C30+C32+C52+C53+C56-C57</f>
        <v>-38625.13</v>
      </c>
      <c r="D29" s="30">
        <f t="shared" si="6"/>
        <v>-30670.93</v>
      </c>
      <c r="E29" s="30">
        <f t="shared" si="6"/>
        <v>-5777.51</v>
      </c>
      <c r="F29" s="30">
        <f t="shared" si="6"/>
        <v>-23298.69</v>
      </c>
      <c r="G29" s="30">
        <f t="shared" si="6"/>
        <v>-32681.09</v>
      </c>
      <c r="H29" s="30">
        <f t="shared" si="6"/>
        <v>-5452.82</v>
      </c>
      <c r="I29" s="30">
        <f t="shared" si="6"/>
        <v>-32934.94</v>
      </c>
      <c r="J29" s="30">
        <f t="shared" si="6"/>
        <v>-48195.01</v>
      </c>
      <c r="K29" s="30">
        <f t="shared" si="6"/>
        <v>-29064.29</v>
      </c>
      <c r="L29" s="30">
        <f t="shared" si="6"/>
        <v>-22712.77</v>
      </c>
      <c r="M29" s="30">
        <f t="shared" si="6"/>
        <v>-14562.8</v>
      </c>
      <c r="N29" s="30">
        <f t="shared" si="6"/>
        <v>-8771.880000000001</v>
      </c>
      <c r="O29" s="30">
        <f t="shared" si="6"/>
        <v>-334156.74999999994</v>
      </c>
    </row>
    <row r="30" spans="1:15" ht="18.75" customHeight="1">
      <c r="A30" s="26" t="s">
        <v>39</v>
      </c>
      <c r="B30" s="31">
        <f>+B31</f>
        <v>-34368.4</v>
      </c>
      <c r="C30" s="31">
        <f>+C31</f>
        <v>-33352</v>
      </c>
      <c r="D30" s="31">
        <f aca="true" t="shared" si="7" ref="D30:O30">+D31</f>
        <v>-25832.4</v>
      </c>
      <c r="E30" s="31">
        <f t="shared" si="7"/>
        <v>-4386.8</v>
      </c>
      <c r="F30" s="31">
        <f t="shared" si="7"/>
        <v>-18634</v>
      </c>
      <c r="G30" s="31">
        <f t="shared" si="7"/>
        <v>-26611.2</v>
      </c>
      <c r="H30" s="31">
        <f t="shared" si="7"/>
        <v>-3990.8</v>
      </c>
      <c r="I30" s="31">
        <f t="shared" si="7"/>
        <v>-28762.8</v>
      </c>
      <c r="J30" s="31">
        <f t="shared" si="7"/>
        <v>-23742.4</v>
      </c>
      <c r="K30" s="31">
        <f t="shared" si="7"/>
        <v>-22994.4</v>
      </c>
      <c r="L30" s="31">
        <f t="shared" si="7"/>
        <v>-17164.4</v>
      </c>
      <c r="M30" s="31">
        <f t="shared" si="7"/>
        <v>-11752.4</v>
      </c>
      <c r="N30" s="31">
        <f t="shared" si="7"/>
        <v>-7453.6</v>
      </c>
      <c r="O30" s="31">
        <f t="shared" si="7"/>
        <v>-259045.59999999995</v>
      </c>
    </row>
    <row r="31" spans="1:26" ht="18.75" customHeight="1">
      <c r="A31" s="27" t="s">
        <v>40</v>
      </c>
      <c r="B31" s="16">
        <f>ROUND((-B9)*$G$3,2)</f>
        <v>-34368.4</v>
      </c>
      <c r="C31" s="16">
        <f aca="true" t="shared" si="8" ref="C31:N31">ROUND((-C9)*$G$3,2)</f>
        <v>-33352</v>
      </c>
      <c r="D31" s="16">
        <f t="shared" si="8"/>
        <v>-25832.4</v>
      </c>
      <c r="E31" s="16">
        <f t="shared" si="8"/>
        <v>-4386.8</v>
      </c>
      <c r="F31" s="16">
        <f t="shared" si="8"/>
        <v>-18634</v>
      </c>
      <c r="G31" s="16">
        <f t="shared" si="8"/>
        <v>-26611.2</v>
      </c>
      <c r="H31" s="16">
        <f t="shared" si="8"/>
        <v>-3990.8</v>
      </c>
      <c r="I31" s="16">
        <f t="shared" si="8"/>
        <v>-28762.8</v>
      </c>
      <c r="J31" s="16">
        <f t="shared" si="8"/>
        <v>-23742.4</v>
      </c>
      <c r="K31" s="16">
        <f t="shared" si="8"/>
        <v>-22994.4</v>
      </c>
      <c r="L31" s="16">
        <f t="shared" si="8"/>
        <v>-17164.4</v>
      </c>
      <c r="M31" s="16">
        <f t="shared" si="8"/>
        <v>-11752.4</v>
      </c>
      <c r="N31" s="16">
        <f t="shared" si="8"/>
        <v>-7453.6</v>
      </c>
      <c r="O31" s="32">
        <f aca="true" t="shared" si="9" ref="O31:O57">SUM(B31:N31)</f>
        <v>-259045.59999999995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-7040.49</v>
      </c>
      <c r="C32" s="31">
        <f aca="true" t="shared" si="10" ref="C32:O32">SUM(C33:C50)</f>
        <v>-5273.13</v>
      </c>
      <c r="D32" s="31">
        <f t="shared" si="10"/>
        <v>-4838.53</v>
      </c>
      <c r="E32" s="31">
        <f t="shared" si="10"/>
        <v>-1390.71</v>
      </c>
      <c r="F32" s="31">
        <f t="shared" si="10"/>
        <v>-4664.69</v>
      </c>
      <c r="G32" s="31">
        <f t="shared" si="10"/>
        <v>-6069.89</v>
      </c>
      <c r="H32" s="31">
        <f t="shared" si="10"/>
        <v>-1462.02</v>
      </c>
      <c r="I32" s="31">
        <f t="shared" si="10"/>
        <v>-4172.14</v>
      </c>
      <c r="J32" s="31">
        <f t="shared" si="10"/>
        <v>-4650.2</v>
      </c>
      <c r="K32" s="31">
        <f t="shared" si="10"/>
        <v>-6069.89</v>
      </c>
      <c r="L32" s="31">
        <f t="shared" si="10"/>
        <v>-5548.37</v>
      </c>
      <c r="M32" s="31">
        <f t="shared" si="10"/>
        <v>-2810.4</v>
      </c>
      <c r="N32" s="31">
        <f t="shared" si="10"/>
        <v>-1318.28</v>
      </c>
      <c r="O32" s="31">
        <f t="shared" si="10"/>
        <v>-55308.74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-7040.49</v>
      </c>
      <c r="C41" s="33">
        <v>-5273.13</v>
      </c>
      <c r="D41" s="33">
        <v>-4838.53</v>
      </c>
      <c r="E41" s="33">
        <v>-1390.71</v>
      </c>
      <c r="F41" s="33">
        <v>-4664.69</v>
      </c>
      <c r="G41" s="33">
        <v>-6069.89</v>
      </c>
      <c r="H41" s="33">
        <v>-1072.01</v>
      </c>
      <c r="I41" s="33">
        <v>-4172.14</v>
      </c>
      <c r="J41" s="33">
        <v>-4650.2</v>
      </c>
      <c r="K41" s="33">
        <v>-6069.89</v>
      </c>
      <c r="L41" s="33">
        <v>-5548.37</v>
      </c>
      <c r="M41" s="33">
        <v>-2810.4</v>
      </c>
      <c r="N41" s="33">
        <v>-1318.28</v>
      </c>
      <c r="O41" s="33">
        <f t="shared" si="9"/>
        <v>-54918.729999999996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-390.01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-390.01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531133.19</v>
      </c>
      <c r="C55" s="36">
        <f t="shared" si="12"/>
        <v>368294.18</v>
      </c>
      <c r="D55" s="36">
        <f t="shared" si="12"/>
        <v>352559.44000000006</v>
      </c>
      <c r="E55" s="36">
        <f t="shared" si="12"/>
        <v>103974.69000000002</v>
      </c>
      <c r="F55" s="36">
        <f t="shared" si="12"/>
        <v>342980.10000000003</v>
      </c>
      <c r="G55" s="36">
        <f t="shared" si="12"/>
        <v>450151.10000000003</v>
      </c>
      <c r="H55" s="36">
        <f t="shared" si="12"/>
        <v>81053.32999999999</v>
      </c>
      <c r="I55" s="36">
        <f t="shared" si="12"/>
        <v>312095.55</v>
      </c>
      <c r="J55" s="36">
        <f t="shared" si="12"/>
        <v>314485.4700000001</v>
      </c>
      <c r="K55" s="36">
        <f t="shared" si="12"/>
        <v>452672.7200000001</v>
      </c>
      <c r="L55" s="36">
        <f t="shared" si="12"/>
        <v>421656.98</v>
      </c>
      <c r="M55" s="36">
        <f t="shared" si="12"/>
        <v>218959.19</v>
      </c>
      <c r="N55" s="36">
        <f t="shared" si="12"/>
        <v>96410.01000000001</v>
      </c>
      <c r="O55" s="36">
        <f>SUM(B55:N55)</f>
        <v>4046425.95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-19802.41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-19802.41</v>
      </c>
      <c r="P56"/>
      <c r="Q56" s="43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531133.1900000001</v>
      </c>
      <c r="C61" s="51">
        <f t="shared" si="13"/>
        <v>368294.17000000004</v>
      </c>
      <c r="D61" s="51">
        <f t="shared" si="13"/>
        <v>352559.44</v>
      </c>
      <c r="E61" s="51">
        <f t="shared" si="13"/>
        <v>103974.69</v>
      </c>
      <c r="F61" s="51">
        <f t="shared" si="13"/>
        <v>342980.1</v>
      </c>
      <c r="G61" s="51">
        <f t="shared" si="13"/>
        <v>450151.1</v>
      </c>
      <c r="H61" s="51">
        <f t="shared" si="13"/>
        <v>81053.33</v>
      </c>
      <c r="I61" s="51">
        <f t="shared" si="13"/>
        <v>312095.56</v>
      </c>
      <c r="J61" s="51">
        <f t="shared" si="13"/>
        <v>314485.47</v>
      </c>
      <c r="K61" s="51">
        <f t="shared" si="13"/>
        <v>452672.72</v>
      </c>
      <c r="L61" s="51">
        <f t="shared" si="13"/>
        <v>421656.97</v>
      </c>
      <c r="M61" s="51">
        <f t="shared" si="13"/>
        <v>218959.19</v>
      </c>
      <c r="N61" s="51">
        <f t="shared" si="13"/>
        <v>96410.01</v>
      </c>
      <c r="O61" s="36">
        <f t="shared" si="13"/>
        <v>4046425.9399999995</v>
      </c>
      <c r="Q61"/>
    </row>
    <row r="62" spans="1:18" ht="18.75" customHeight="1">
      <c r="A62" s="26" t="s">
        <v>54</v>
      </c>
      <c r="B62" s="51">
        <v>440876.4</v>
      </c>
      <c r="C62" s="51">
        <v>266627.34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707503.74</v>
      </c>
      <c r="P62"/>
      <c r="Q62"/>
      <c r="R62" s="43"/>
    </row>
    <row r="63" spans="1:16" ht="18.75" customHeight="1">
      <c r="A63" s="26" t="s">
        <v>55</v>
      </c>
      <c r="B63" s="51">
        <v>90256.79</v>
      </c>
      <c r="C63" s="51">
        <v>101666.83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191923.62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352559.44</v>
      </c>
      <c r="E64" s="52">
        <v>0</v>
      </c>
      <c r="F64" s="52">
        <v>0</v>
      </c>
      <c r="G64" s="52">
        <v>0</v>
      </c>
      <c r="H64" s="51">
        <v>81053.33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433612.77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103974.69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103974.69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342980.1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342980.1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450151.1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450151.1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312095.56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312095.56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314485.47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314485.47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452672.72</v>
      </c>
      <c r="L70" s="31">
        <v>421656.97</v>
      </c>
      <c r="M70" s="52">
        <v>0</v>
      </c>
      <c r="N70" s="52">
        <v>0</v>
      </c>
      <c r="O70" s="36">
        <f t="shared" si="14"/>
        <v>874329.69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218959.19</v>
      </c>
      <c r="N71" s="52">
        <v>0</v>
      </c>
      <c r="O71" s="36">
        <f t="shared" si="14"/>
        <v>218959.19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96410.01</v>
      </c>
      <c r="O72" s="55">
        <f t="shared" si="14"/>
        <v>96410.01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2022-08-05T13:37:50Z</dcterms:modified>
  <cp:category/>
  <cp:version/>
  <cp:contentType/>
  <cp:contentStatus/>
</cp:coreProperties>
</file>