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158" windowHeight="6169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<sst xmlns="http://schemas.openxmlformats.org/spreadsheetml/2006/main" count="90" uniqueCount="87">
  <si>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</si>
  <si>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</si>
  <si>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</si>
  <si>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</si>
  <si>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</si>
  <si>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</si>
  <si>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</si>
  <si>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</si>
  <si>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</si>
  <si>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</si>
  <si>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</si>
  <si>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</si>
  <si>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</si>
  <si>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</si>
  <si>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</si>
  <si>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</si>
  <si>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</si>
  <si>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</si>
  <si>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</si>
  <si>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</si>
  <si>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</si>
  <si>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</si>
  <si>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</si>
  <si>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</si>
  <si>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</si>
  <si>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</si>
  <si>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</si>
  <si>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</si>
  <si>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</si>
  <si>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</si>
  <si>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</si>
  <si>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</si>
  <si>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</si>
  <si>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</si>
  <si>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</si>
  <si>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</si>
  <si>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</si>
  <si>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</si>
  <si>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</si>
  <si>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</si>
  <si>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</si>
  <si>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</si>
  <si>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</si>
  <si>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</si>
  <si>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</si>
  <si>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</si>
  <si>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</si>
  <si>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</si>
  <si>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</si>
  <si>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</si>
  <si>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</si>
  <si>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</si>
  <si>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</si>
  <si>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</si>
  <si>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</si>
  <si>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</si>
  <si>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</si>
  <si>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</si>
  <si>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</si>
  <si>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</si>
  <si>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</si>
  <si>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</si>
  <si>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</si>
  <si>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</si>
  <si>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</si>
  <si>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</si>
  <si>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27/07/22 - VENCIMENTO 03/08/22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</si>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</sst>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370541</v>
      </c>
      <c r="C7" s="9">
        <f t="shared" si="0"/>
        <v>263087</v>
      </c>
      <c r="D7" s="9">
        <f t="shared" si="0"/>
        <v>259703</v>
      </c>
      <c r="E7" s="9">
        <f t="shared" si="0"/>
        <v>62424</v>
      </c>
      <c r="F7" s="9">
        <f t="shared" si="0"/>
        <v>216508</v>
      </c>
      <c r="G7" s="9">
        <f t="shared" si="0"/>
        <v>350421</v>
      </c>
      <c r="H7" s="9">
        <f t="shared" si="0"/>
        <v>43044</v>
      </c>
      <c r="I7" s="9">
        <f t="shared" si="0"/>
        <v>278477</v>
      </c>
      <c r="J7" s="9">
        <f t="shared" si="0"/>
        <v>223913</v>
      </c>
      <c r="K7" s="9">
        <f t="shared" si="0"/>
        <v>341494</v>
      </c>
      <c r="L7" s="9">
        <f t="shared" si="0"/>
        <v>262846</v>
      </c>
      <c r="M7" s="9">
        <f t="shared" si="0"/>
        <v>122536</v>
      </c>
      <c r="N7" s="9">
        <f t="shared" si="0"/>
        <v>78723</v>
      </c>
      <c r="O7" s="9">
        <f t="shared" si="0"/>
        <v>2873717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12575</v>
      </c>
      <c r="C8" s="11">
        <f t="shared" si="1"/>
        <v>13322</v>
      </c>
      <c r="D8" s="11">
        <f t="shared" si="1"/>
        <v>9304</v>
      </c>
      <c r="E8" s="11">
        <f t="shared" si="1"/>
        <v>1947</v>
      </c>
      <c r="F8" s="11">
        <f t="shared" si="1"/>
        <v>7285</v>
      </c>
      <c r="G8" s="11">
        <f t="shared" si="1"/>
        <v>11197</v>
      </c>
      <c r="H8" s="11">
        <f t="shared" si="1"/>
        <v>2260</v>
      </c>
      <c r="I8" s="11">
        <f t="shared" si="1"/>
        <v>14839</v>
      </c>
      <c r="J8" s="11">
        <f t="shared" si="1"/>
        <v>9978</v>
      </c>
      <c r="K8" s="11">
        <f t="shared" si="1"/>
        <v>7880</v>
      </c>
      <c r="L8" s="11">
        <f t="shared" si="1"/>
        <v>6641</v>
      </c>
      <c r="M8" s="11">
        <f t="shared" si="1"/>
        <v>5075</v>
      </c>
      <c r="N8" s="11">
        <f t="shared" si="1"/>
        <v>3785</v>
      </c>
      <c r="O8" s="11">
        <f t="shared" si="1"/>
        <v>106088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12575</v>
      </c>
      <c r="C9" s="11">
        <v>13322</v>
      </c>
      <c r="D9" s="11">
        <v>9304</v>
      </c>
      <c r="E9" s="11">
        <v>1947</v>
      </c>
      <c r="F9" s="11">
        <v>7285</v>
      </c>
      <c r="G9" s="11">
        <v>11197</v>
      </c>
      <c r="H9" s="11">
        <v>2260</v>
      </c>
      <c r="I9" s="11">
        <v>14836</v>
      </c>
      <c r="J9" s="11">
        <v>9978</v>
      </c>
      <c r="K9" s="11">
        <v>7871</v>
      </c>
      <c r="L9" s="11">
        <v>6640</v>
      </c>
      <c r="M9" s="11">
        <v>5072</v>
      </c>
      <c r="N9" s="11">
        <v>3775</v>
      </c>
      <c r="O9" s="11">
        <f>SUM(B9:N9)</f>
        <v>106062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9</v>
      </c>
      <c r="L10" s="13">
        <v>1</v>
      </c>
      <c r="M10" s="13">
        <v>3</v>
      </c>
      <c r="N10" s="13">
        <v>10</v>
      </c>
      <c r="O10" s="11">
        <f>SUM(B10:N10)</f>
        <v>26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357966</v>
      </c>
      <c r="C11" s="13">
        <v>249765</v>
      </c>
      <c r="D11" s="13">
        <v>250399</v>
      </c>
      <c r="E11" s="13">
        <v>60477</v>
      </c>
      <c r="F11" s="13">
        <v>209223</v>
      </c>
      <c r="G11" s="13">
        <v>339224</v>
      </c>
      <c r="H11" s="13">
        <v>40784</v>
      </c>
      <c r="I11" s="13">
        <v>263638</v>
      </c>
      <c r="J11" s="13">
        <v>213935</v>
      </c>
      <c r="K11" s="13">
        <v>333614</v>
      </c>
      <c r="L11" s="13">
        <v>256205</v>
      </c>
      <c r="M11" s="13">
        <v>117461</v>
      </c>
      <c r="N11" s="13">
        <v>74938</v>
      </c>
      <c r="O11" s="11">
        <f>SUM(B11:N11)</f>
        <v>2767629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1.153858613721875</v>
      </c>
      <c r="C16" s="19">
        <v>1.18797061973477</v>
      </c>
      <c r="D16" s="19">
        <v>1.169350083731515</v>
      </c>
      <c r="E16" s="19">
        <v>0.892450702803942</v>
      </c>
      <c r="F16" s="19">
        <v>1.40186832060181</v>
      </c>
      <c r="G16" s="19">
        <v>1.38511183858196</v>
      </c>
      <c r="H16" s="19">
        <v>1.515739045183394</v>
      </c>
      <c r="I16" s="19">
        <v>1.124353826194208</v>
      </c>
      <c r="J16" s="19">
        <v>1.241379586536825</v>
      </c>
      <c r="K16" s="19">
        <v>1.099938133797635</v>
      </c>
      <c r="L16" s="19">
        <v>1.145798867051448</v>
      </c>
      <c r="M16" s="19">
        <v>1.186045527925301</v>
      </c>
      <c r="N16" s="19">
        <v>1.080548491636999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1391578.2600000002</v>
      </c>
      <c r="C18" s="24">
        <f t="shared" si="2"/>
        <v>1025082.28</v>
      </c>
      <c r="D18" s="24">
        <f t="shared" si="2"/>
        <v>861900.41</v>
      </c>
      <c r="E18" s="24">
        <f t="shared" si="2"/>
        <v>277196.4600000001</v>
      </c>
      <c r="F18" s="24">
        <f t="shared" si="2"/>
        <v>992944.5800000001</v>
      </c>
      <c r="G18" s="24">
        <f t="shared" si="2"/>
        <v>1334144.3199999998</v>
      </c>
      <c r="H18" s="24">
        <f t="shared" si="2"/>
        <v>236569.57</v>
      </c>
      <c r="I18" s="24">
        <f t="shared" si="2"/>
        <v>1027917.9899999999</v>
      </c>
      <c r="J18" s="24">
        <f t="shared" si="2"/>
        <v>904811.59</v>
      </c>
      <c r="K18" s="24">
        <f t="shared" si="2"/>
        <v>1183894.53</v>
      </c>
      <c r="L18" s="24">
        <f t="shared" si="2"/>
        <v>1085933.71</v>
      </c>
      <c r="M18" s="24">
        <f t="shared" si="2"/>
        <v>606181.65</v>
      </c>
      <c r="N18" s="24">
        <f t="shared" si="2"/>
        <v>315430.23000000004</v>
      </c>
      <c r="O18" s="24">
        <f>O19+O20+O21+O22+O23+O24+O25+O27</f>
        <v>11240067.269999998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1088056.59</v>
      </c>
      <c r="C19" s="30">
        <f t="shared" si="3"/>
        <v>798074.41</v>
      </c>
      <c r="D19" s="30">
        <f t="shared" si="3"/>
        <v>690913.86</v>
      </c>
      <c r="E19" s="30">
        <f t="shared" si="3"/>
        <v>283710.84</v>
      </c>
      <c r="F19" s="30">
        <f t="shared" si="3"/>
        <v>667624.07</v>
      </c>
      <c r="G19" s="30">
        <f t="shared" si="3"/>
        <v>889088.16</v>
      </c>
      <c r="H19" s="30">
        <f t="shared" si="3"/>
        <v>146629.39</v>
      </c>
      <c r="I19" s="30">
        <f t="shared" si="3"/>
        <v>838800.57</v>
      </c>
      <c r="J19" s="30">
        <f t="shared" si="3"/>
        <v>678366.82</v>
      </c>
      <c r="K19" s="30">
        <f t="shared" si="3"/>
        <v>977936.37</v>
      </c>
      <c r="L19" s="30">
        <f t="shared" si="3"/>
        <v>857061.95</v>
      </c>
      <c r="M19" s="30">
        <f t="shared" si="3"/>
        <v>461053.95</v>
      </c>
      <c r="N19" s="30">
        <f t="shared" si="3"/>
        <v>267555.86</v>
      </c>
      <c r="O19" s="30">
        <f>SUM(B19:N19)</f>
        <v>8644872.84</v>
      </c>
    </row>
    <row r="20" spans="1:23" ht="18.75" customHeight="1">
      <c r="A20" s="26" t="s">
        <v>35</v>
      </c>
      <c r="B20" s="30">
        <f>IF(B16&lt;&gt;0,ROUND((B16-1)*B19,2),0)</f>
        <v>167406.88</v>
      </c>
      <c r="C20" s="30">
        <f aca="true" t="shared" si="4" ref="C20:N20">IF(C16&lt;&gt;0,ROUND((C16-1)*C19,2),0)</f>
        <v>150014.54</v>
      </c>
      <c r="D20" s="30">
        <f t="shared" si="4"/>
        <v>117006.32</v>
      </c>
      <c r="E20" s="30">
        <f t="shared" si="4"/>
        <v>-30512.9</v>
      </c>
      <c r="F20" s="30">
        <f t="shared" si="4"/>
        <v>268296.96</v>
      </c>
      <c r="G20" s="30">
        <f t="shared" si="4"/>
        <v>342398.38</v>
      </c>
      <c r="H20" s="30">
        <f t="shared" si="4"/>
        <v>75622.5</v>
      </c>
      <c r="I20" s="30">
        <f t="shared" si="4"/>
        <v>104308.06</v>
      </c>
      <c r="J20" s="30">
        <f t="shared" si="4"/>
        <v>163743.9</v>
      </c>
      <c r="K20" s="30">
        <f t="shared" si="4"/>
        <v>97733.14</v>
      </c>
      <c r="L20" s="30">
        <f t="shared" si="4"/>
        <v>124958.66</v>
      </c>
      <c r="M20" s="30">
        <f t="shared" si="4"/>
        <v>85777.03</v>
      </c>
      <c r="N20" s="30">
        <f t="shared" si="4"/>
        <v>21551.22</v>
      </c>
      <c r="O20" s="30">
        <f aca="true" t="shared" si="5" ref="O19:O27">SUM(B20:N20)</f>
        <v>1688304.69</v>
      </c>
      <c r="W20" s="62"/>
    </row>
    <row r="21" spans="1:15" ht="18.75" customHeight="1">
      <c r="A21" s="26" t="s">
        <v>36</v>
      </c>
      <c r="B21" s="30">
        <v>69600.95</v>
      </c>
      <c r="C21" s="30">
        <v>47422.28</v>
      </c>
      <c r="D21" s="30">
        <v>26952.69</v>
      </c>
      <c r="E21" s="30">
        <v>12863.25</v>
      </c>
      <c r="F21" s="30">
        <v>36812.36</v>
      </c>
      <c r="G21" s="30">
        <v>56513.72</v>
      </c>
      <c r="H21" s="30">
        <v>6194.62</v>
      </c>
      <c r="I21" s="30">
        <v>39444.22</v>
      </c>
      <c r="J21" s="30">
        <v>40855.07</v>
      </c>
      <c r="K21" s="30">
        <v>63342.77</v>
      </c>
      <c r="L21" s="30">
        <v>59303.48</v>
      </c>
      <c r="M21" s="30">
        <v>27293.03</v>
      </c>
      <c r="N21" s="30">
        <v>15441.78</v>
      </c>
      <c r="O21" s="30">
        <f t="shared" si="5"/>
        <v>502040.22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1099.4</v>
      </c>
      <c r="C24" s="30">
        <v>825.85</v>
      </c>
      <c r="D24" s="30">
        <v>685.17</v>
      </c>
      <c r="E24" s="30">
        <v>221.44</v>
      </c>
      <c r="F24" s="30">
        <v>797.19</v>
      </c>
      <c r="G24" s="30">
        <v>1065.53</v>
      </c>
      <c r="H24" s="30">
        <v>187.58</v>
      </c>
      <c r="I24" s="30">
        <v>812.83</v>
      </c>
      <c r="J24" s="30">
        <v>726.85</v>
      </c>
      <c r="K24" s="30">
        <v>943.09</v>
      </c>
      <c r="L24" s="30">
        <v>862.32</v>
      </c>
      <c r="M24" s="30">
        <v>476.75</v>
      </c>
      <c r="N24" s="30">
        <v>257.95</v>
      </c>
      <c r="O24" s="30">
        <f t="shared" si="5"/>
        <v>8961.95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954.66</v>
      </c>
      <c r="C25" s="30">
        <v>710.78</v>
      </c>
      <c r="D25" s="30">
        <v>623.37</v>
      </c>
      <c r="E25" s="30">
        <v>190.4</v>
      </c>
      <c r="F25" s="30">
        <v>627.3</v>
      </c>
      <c r="G25" s="30">
        <v>845.16</v>
      </c>
      <c r="H25" s="30">
        <v>156.5</v>
      </c>
      <c r="I25" s="30">
        <v>661.2</v>
      </c>
      <c r="J25" s="30">
        <v>632.53</v>
      </c>
      <c r="K25" s="30">
        <v>812.49</v>
      </c>
      <c r="L25" s="30">
        <v>721.21</v>
      </c>
      <c r="M25" s="30">
        <v>408.2</v>
      </c>
      <c r="N25" s="30">
        <v>213.89</v>
      </c>
      <c r="O25" s="30">
        <f t="shared" si="5"/>
        <v>7557.69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-61892.15</v>
      </c>
      <c r="C29" s="30">
        <f>+C30+C32+C52+C53+C56-C57</f>
        <v>-63644.66</v>
      </c>
      <c r="D29" s="30">
        <f t="shared" si="6"/>
        <v>-44866.38</v>
      </c>
      <c r="E29" s="30">
        <f t="shared" si="6"/>
        <v>-9798.16</v>
      </c>
      <c r="F29" s="30">
        <f t="shared" si="6"/>
        <v>-36486.9</v>
      </c>
      <c r="G29" s="30">
        <f t="shared" si="6"/>
        <v>-55191.82000000001</v>
      </c>
      <c r="H29" s="30">
        <f t="shared" si="6"/>
        <v>-12127.369999999999</v>
      </c>
      <c r="I29" s="30">
        <f t="shared" si="6"/>
        <v>-70814.62</v>
      </c>
      <c r="J29" s="30">
        <f t="shared" si="6"/>
        <v>-47944.96</v>
      </c>
      <c r="K29" s="30">
        <f t="shared" si="6"/>
        <v>-39876.55</v>
      </c>
      <c r="L29" s="30">
        <f t="shared" si="6"/>
        <v>-34011.07</v>
      </c>
      <c r="M29" s="30">
        <f t="shared" si="6"/>
        <v>-24967.85</v>
      </c>
      <c r="N29" s="30">
        <f t="shared" si="6"/>
        <v>-18044.18</v>
      </c>
      <c r="O29" s="30">
        <f t="shared" si="6"/>
        <v>-518526.34</v>
      </c>
    </row>
    <row r="30" spans="1:15" ht="18.75" customHeight="1">
      <c r="A30" s="26" t="s">
        <v>39</v>
      </c>
      <c r="B30" s="31">
        <f>+B31</f>
        <v>-55330</v>
      </c>
      <c r="C30" s="31">
        <f>+C31</f>
        <v>-58616.8</v>
      </c>
      <c r="D30" s="31">
        <f aca="true" t="shared" si="7" ref="D30:O30">+D31</f>
        <v>-40937.6</v>
      </c>
      <c r="E30" s="31">
        <f t="shared" si="7"/>
        <v>-8566.8</v>
      </c>
      <c r="F30" s="31">
        <f t="shared" si="7"/>
        <v>-32054</v>
      </c>
      <c r="G30" s="31">
        <f t="shared" si="7"/>
        <v>-49266.8</v>
      </c>
      <c r="H30" s="31">
        <f t="shared" si="7"/>
        <v>-9944</v>
      </c>
      <c r="I30" s="31">
        <f t="shared" si="7"/>
        <v>-65278.4</v>
      </c>
      <c r="J30" s="31">
        <f t="shared" si="7"/>
        <v>-43903.2</v>
      </c>
      <c r="K30" s="31">
        <f t="shared" si="7"/>
        <v>-34632.4</v>
      </c>
      <c r="L30" s="31">
        <f t="shared" si="7"/>
        <v>-29216</v>
      </c>
      <c r="M30" s="31">
        <f t="shared" si="7"/>
        <v>-22316.8</v>
      </c>
      <c r="N30" s="31">
        <f t="shared" si="7"/>
        <v>-16610</v>
      </c>
      <c r="O30" s="31">
        <f t="shared" si="7"/>
        <v>-466672.80000000005</v>
      </c>
    </row>
    <row r="31" spans="1:26" ht="18.75" customHeight="1">
      <c r="A31" s="27" t="s">
        <v>40</v>
      </c>
      <c r="B31" s="16">
        <f>ROUND((-B9)*$G$3,2)</f>
        <v>-55330</v>
      </c>
      <c r="C31" s="16">
        <f aca="true" t="shared" si="8" ref="C31:N31">ROUND((-C9)*$G$3,2)</f>
        <v>-58616.8</v>
      </c>
      <c r="D31" s="16">
        <f t="shared" si="8"/>
        <v>-40937.6</v>
      </c>
      <c r="E31" s="16">
        <f t="shared" si="8"/>
        <v>-8566.8</v>
      </c>
      <c r="F31" s="16">
        <f t="shared" si="8"/>
        <v>-32054</v>
      </c>
      <c r="G31" s="16">
        <f t="shared" si="8"/>
        <v>-49266.8</v>
      </c>
      <c r="H31" s="16">
        <f t="shared" si="8"/>
        <v>-9944</v>
      </c>
      <c r="I31" s="16">
        <f t="shared" si="8"/>
        <v>-65278.4</v>
      </c>
      <c r="J31" s="16">
        <f t="shared" si="8"/>
        <v>-43903.2</v>
      </c>
      <c r="K31" s="16">
        <f t="shared" si="8"/>
        <v>-34632.4</v>
      </c>
      <c r="L31" s="16">
        <f t="shared" si="8"/>
        <v>-29216</v>
      </c>
      <c r="M31" s="16">
        <f t="shared" si="8"/>
        <v>-22316.8</v>
      </c>
      <c r="N31" s="16">
        <f t="shared" si="8"/>
        <v>-16610</v>
      </c>
      <c r="O31" s="32">
        <f aca="true" t="shared" si="9" ref="O31:O57">SUM(B31:N31)</f>
        <v>-466672.80000000005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-6562.150000000001</v>
      </c>
      <c r="C32" s="31">
        <f aca="true" t="shared" si="10" ref="C32:O32">SUM(C33:C50)</f>
        <v>-5027.860000000001</v>
      </c>
      <c r="D32" s="31">
        <f t="shared" si="10"/>
        <v>-3928.78</v>
      </c>
      <c r="E32" s="31">
        <f t="shared" si="10"/>
        <v>-1231.36</v>
      </c>
      <c r="F32" s="31">
        <f t="shared" si="10"/>
        <v>-4432.9</v>
      </c>
      <c r="G32" s="31">
        <f t="shared" si="10"/>
        <v>-5925.02</v>
      </c>
      <c r="H32" s="31">
        <f t="shared" si="10"/>
        <v>-2183.37</v>
      </c>
      <c r="I32" s="31">
        <f t="shared" si="10"/>
        <v>-5536.219999999999</v>
      </c>
      <c r="J32" s="31">
        <f t="shared" si="10"/>
        <v>-4041.76</v>
      </c>
      <c r="K32" s="31">
        <f t="shared" si="10"/>
        <v>-5244.15</v>
      </c>
      <c r="L32" s="31">
        <f t="shared" si="10"/>
        <v>-4795.07</v>
      </c>
      <c r="M32" s="31">
        <f t="shared" si="10"/>
        <v>-2651.05</v>
      </c>
      <c r="N32" s="31">
        <f t="shared" si="10"/>
        <v>-1434.18</v>
      </c>
      <c r="O32" s="31">
        <f t="shared" si="10"/>
        <v>-51853.54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-448.8</v>
      </c>
      <c r="C37" s="33">
        <v>-435.6</v>
      </c>
      <c r="D37" s="33">
        <v>-118.8</v>
      </c>
      <c r="E37" s="33">
        <v>0</v>
      </c>
      <c r="F37" s="33">
        <v>0</v>
      </c>
      <c r="G37" s="33">
        <v>0</v>
      </c>
      <c r="H37" s="33">
        <v>0</v>
      </c>
      <c r="I37" s="33">
        <v>-1016.4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-2019.6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-6113.35</v>
      </c>
      <c r="C41" s="33">
        <v>-4592.26</v>
      </c>
      <c r="D41" s="33">
        <v>-3809.98</v>
      </c>
      <c r="E41" s="33">
        <v>-1231.36</v>
      </c>
      <c r="F41" s="33">
        <v>-4432.9</v>
      </c>
      <c r="G41" s="33">
        <v>-5925.02</v>
      </c>
      <c r="H41" s="33">
        <v>-1043.04</v>
      </c>
      <c r="I41" s="33">
        <v>-4519.82</v>
      </c>
      <c r="J41" s="33">
        <v>-4041.76</v>
      </c>
      <c r="K41" s="33">
        <v>-5244.15</v>
      </c>
      <c r="L41" s="33">
        <v>-4795.07</v>
      </c>
      <c r="M41" s="33">
        <v>-2651.05</v>
      </c>
      <c r="N41" s="33">
        <v>-1434.18</v>
      </c>
      <c r="O41" s="33">
        <f t="shared" si="9"/>
        <v>-49833.94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-1140.33</v>
      </c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1329686.1100000003</v>
      </c>
      <c r="C55" s="36">
        <f t="shared" si="12"/>
        <v>961437.62</v>
      </c>
      <c r="D55" s="36">
        <f t="shared" si="12"/>
        <v>817034.03</v>
      </c>
      <c r="E55" s="36">
        <f t="shared" si="12"/>
        <v>267398.3000000001</v>
      </c>
      <c r="F55" s="36">
        <f t="shared" si="12"/>
        <v>956457.68</v>
      </c>
      <c r="G55" s="36">
        <f t="shared" si="12"/>
        <v>1278952.4999999998</v>
      </c>
      <c r="H55" s="36">
        <f t="shared" si="12"/>
        <v>224442.2</v>
      </c>
      <c r="I55" s="36">
        <f t="shared" si="12"/>
        <v>957103.3699999999</v>
      </c>
      <c r="J55" s="36">
        <f t="shared" si="12"/>
        <v>856866.63</v>
      </c>
      <c r="K55" s="36">
        <f t="shared" si="12"/>
        <v>1144017.98</v>
      </c>
      <c r="L55" s="36">
        <f t="shared" si="12"/>
        <v>1051922.64</v>
      </c>
      <c r="M55" s="36">
        <f t="shared" si="12"/>
        <v>581213.8</v>
      </c>
      <c r="N55" s="36">
        <f t="shared" si="12"/>
        <v>297386.05000000005</v>
      </c>
      <c r="O55" s="36">
        <f>SUM(B55:N55)</f>
        <v>10723918.910000004</v>
      </c>
      <c r="P55"/>
      <c r="Q55" s="43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1329686.11</v>
      </c>
      <c r="C61" s="51">
        <f t="shared" si="13"/>
        <v>961437.63</v>
      </c>
      <c r="D61" s="51">
        <f t="shared" si="13"/>
        <v>817034.03</v>
      </c>
      <c r="E61" s="51">
        <f t="shared" si="13"/>
        <v>267398.3</v>
      </c>
      <c r="F61" s="51">
        <f t="shared" si="13"/>
        <v>956457.68</v>
      </c>
      <c r="G61" s="51">
        <f t="shared" si="13"/>
        <v>1278952.5</v>
      </c>
      <c r="H61" s="51">
        <f t="shared" si="13"/>
        <v>224442.2</v>
      </c>
      <c r="I61" s="51">
        <f t="shared" si="13"/>
        <v>957103.37</v>
      </c>
      <c r="J61" s="51">
        <f t="shared" si="13"/>
        <v>856866.64</v>
      </c>
      <c r="K61" s="51">
        <f t="shared" si="13"/>
        <v>1144017.98</v>
      </c>
      <c r="L61" s="51">
        <f t="shared" si="13"/>
        <v>1051922.64</v>
      </c>
      <c r="M61" s="51">
        <f t="shared" si="13"/>
        <v>581213.8</v>
      </c>
      <c r="N61" s="51">
        <f t="shared" si="13"/>
        <v>297386.05</v>
      </c>
      <c r="O61" s="36">
        <f t="shared" si="13"/>
        <v>10723918.930000002</v>
      </c>
      <c r="Q61"/>
    </row>
    <row r="62" spans="1:18" ht="18.75" customHeight="1">
      <c r="A62" s="26" t="s">
        <v>54</v>
      </c>
      <c r="B62" s="51">
        <v>1086266.87</v>
      </c>
      <c r="C62" s="51">
        <v>684496.91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1770763.7800000003</v>
      </c>
      <c r="P62"/>
      <c r="Q62"/>
      <c r="R62" s="43"/>
    </row>
    <row r="63" spans="1:16" ht="18.75" customHeight="1">
      <c r="A63" s="26" t="s">
        <v>55</v>
      </c>
      <c r="B63" s="51">
        <v>243419.24</v>
      </c>
      <c r="C63" s="51">
        <v>276940.72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520359.95999999996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817034.03</v>
      </c>
      <c r="E64" s="52">
        <v>0</v>
      </c>
      <c r="F64" s="52">
        <v>0</v>
      </c>
      <c r="G64" s="52">
        <v>0</v>
      </c>
      <c r="H64" s="51">
        <v>224442.2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1041476.23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267398.3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267398.3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31">
        <v>956457.68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956457.68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1278952.5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1278952.5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957103.37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957103.37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856866.64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856866.64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1144017.98</v>
      </c>
      <c r="L70" s="31">
        <v>1051922.64</v>
      </c>
      <c r="M70" s="52">
        <v>0</v>
      </c>
      <c r="N70" s="52">
        <v>0</v>
      </c>
      <c r="O70" s="36">
        <f t="shared" si="14"/>
        <v>2195940.62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581213.8</v>
      </c>
      <c r="N71" s="52">
        <v>0</v>
      </c>
      <c r="O71" s="36">
        <f t="shared" si="14"/>
        <v>581213.8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297386.05</v>
      </c>
      <c r="O72" s="55">
        <f t="shared" si="14"/>
        <v>297386.05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6" spans="2:14" ht="13.5">
      <c r="B116"/>
      <c r="C116"/>
      <c r="D116"/>
      <c r="E116"/>
      <c r="F116"/>
      <c r="G116"/>
      <c r="H116"/>
      <c r="I116"/>
      <c r="J116"/>
      <c r="K116"/>
      <c r="L116"/>
      <c r="M116"/>
      <c r="N116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2022-08-05T12:44:58Z</dcterms:modified>
  <cp:category/>
  <cp:version/>
  <cp:contentType/>
  <cp:contentStatus/>
</cp:coreProperties>
</file>