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<sst xmlns="http://schemas.openxmlformats.org/spreadsheetml/2006/main" count="90" uniqueCount="87">
  <si>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</si>
  <si>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</si>
  <si>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</si>
  <si>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</si>
  <si>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</si>
  <si>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</si>
  <si>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</si>
  <si>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</si>
  <si>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</si>
  <si>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</si>
  <si>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</si>
  <si>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</si>
  <si>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</si>
  <si>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</si>
  <si>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</si>
  <si>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</si>
  <si>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</si>
  <si>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</si>
  <si>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</si>
  <si>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</si>
  <si>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</si>
  <si>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</si>
  <si>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</si>
  <si>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</si>
  <si>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</si>
  <si>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</si>
  <si>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</si>
  <si>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</si>
  <si>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</si>
  <si>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</si>
  <si>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</si>
  <si>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</si>
  <si>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</si>
  <si>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</si>
  <si>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</si>
  <si>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</si>
  <si>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</si>
  <si>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</si>
  <si>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</si>
  <si>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</si>
  <si>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</si>
  <si>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</si>
  <si>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</si>
  <si>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</si>
  <si>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</si>
  <si>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</si>
  <si>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</si>
  <si>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</si>
  <si>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</si>
  <si>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</si>
  <si>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</si>
  <si>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</si>
  <si>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</si>
  <si>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</si>
  <si>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</si>
  <si>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</si>
  <si>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</si>
  <si>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</si>
  <si>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</si>
  <si>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</si>
  <si>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</si>
  <si>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</si>
  <si>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</si>
  <si>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</si>
  <si>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</si>
  <si>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21/07/22 - VENCIMENTO 28/07/22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</si>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</sst>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343361</v>
      </c>
      <c r="C7" s="9">
        <f t="shared" si="0"/>
        <v>247460</v>
      </c>
      <c r="D7" s="9">
        <f t="shared" si="0"/>
        <v>253556</v>
      </c>
      <c r="E7" s="9">
        <f t="shared" si="0"/>
        <v>59929</v>
      </c>
      <c r="F7" s="9">
        <f t="shared" si="0"/>
        <v>182060</v>
      </c>
      <c r="G7" s="9">
        <f t="shared" si="0"/>
        <v>331395</v>
      </c>
      <c r="H7" s="9">
        <f t="shared" si="0"/>
        <v>43053</v>
      </c>
      <c r="I7" s="9">
        <f t="shared" si="0"/>
        <v>258417</v>
      </c>
      <c r="J7" s="9">
        <f t="shared" si="0"/>
        <v>216705</v>
      </c>
      <c r="K7" s="9">
        <f t="shared" si="0"/>
        <v>312676</v>
      </c>
      <c r="L7" s="9">
        <f t="shared" si="0"/>
        <v>249869</v>
      </c>
      <c r="M7" s="9">
        <f t="shared" si="0"/>
        <v>117997</v>
      </c>
      <c r="N7" s="9">
        <f t="shared" si="0"/>
        <v>68323</v>
      </c>
      <c r="O7" s="9">
        <f t="shared" si="0"/>
        <v>2684801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12248</v>
      </c>
      <c r="C8" s="11">
        <f t="shared" si="1"/>
        <v>13582</v>
      </c>
      <c r="D8" s="11">
        <f t="shared" si="1"/>
        <v>9651</v>
      </c>
      <c r="E8" s="11">
        <f t="shared" si="1"/>
        <v>1954</v>
      </c>
      <c r="F8" s="11">
        <f t="shared" si="1"/>
        <v>6605</v>
      </c>
      <c r="G8" s="11">
        <f t="shared" si="1"/>
        <v>11238</v>
      </c>
      <c r="H8" s="11">
        <f t="shared" si="1"/>
        <v>2274</v>
      </c>
      <c r="I8" s="11">
        <f t="shared" si="1"/>
        <v>14324</v>
      </c>
      <c r="J8" s="11">
        <f t="shared" si="1"/>
        <v>10190</v>
      </c>
      <c r="K8" s="11">
        <f t="shared" si="1"/>
        <v>7788</v>
      </c>
      <c r="L8" s="11">
        <f t="shared" si="1"/>
        <v>6914</v>
      </c>
      <c r="M8" s="11">
        <f t="shared" si="1"/>
        <v>5142</v>
      </c>
      <c r="N8" s="11">
        <f t="shared" si="1"/>
        <v>3511</v>
      </c>
      <c r="O8" s="11">
        <f t="shared" si="1"/>
        <v>105421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12248</v>
      </c>
      <c r="C9" s="11">
        <v>13582</v>
      </c>
      <c r="D9" s="11">
        <v>9651</v>
      </c>
      <c r="E9" s="11">
        <v>1954</v>
      </c>
      <c r="F9" s="11">
        <v>6605</v>
      </c>
      <c r="G9" s="11">
        <v>11238</v>
      </c>
      <c r="H9" s="11">
        <v>2274</v>
      </c>
      <c r="I9" s="11">
        <v>14321</v>
      </c>
      <c r="J9" s="11">
        <v>10190</v>
      </c>
      <c r="K9" s="11">
        <v>7770</v>
      </c>
      <c r="L9" s="11">
        <v>6914</v>
      </c>
      <c r="M9" s="11">
        <v>5135</v>
      </c>
      <c r="N9" s="11">
        <v>3497</v>
      </c>
      <c r="O9" s="11">
        <f>SUM(B9:N9)</f>
        <v>105379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18</v>
      </c>
      <c r="L10" s="13">
        <v>0</v>
      </c>
      <c r="M10" s="13">
        <v>7</v>
      </c>
      <c r="N10" s="13">
        <v>14</v>
      </c>
      <c r="O10" s="11">
        <f>SUM(B10:N10)</f>
        <v>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331113</v>
      </c>
      <c r="C11" s="13">
        <v>233878</v>
      </c>
      <c r="D11" s="13">
        <v>243905</v>
      </c>
      <c r="E11" s="13">
        <v>57975</v>
      </c>
      <c r="F11" s="13">
        <v>175455</v>
      </c>
      <c r="G11" s="13">
        <v>320157</v>
      </c>
      <c r="H11" s="13">
        <v>40779</v>
      </c>
      <c r="I11" s="13">
        <v>244093</v>
      </c>
      <c r="J11" s="13">
        <v>206515</v>
      </c>
      <c r="K11" s="13">
        <v>304888</v>
      </c>
      <c r="L11" s="13">
        <v>242955</v>
      </c>
      <c r="M11" s="13">
        <v>112855</v>
      </c>
      <c r="N11" s="13">
        <v>64812</v>
      </c>
      <c r="O11" s="11">
        <f>SUM(B11:N11)</f>
        <v>2579380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1.240420258398657</v>
      </c>
      <c r="C16" s="19">
        <v>1.265376903435145</v>
      </c>
      <c r="D16" s="19">
        <v>1.230949425797054</v>
      </c>
      <c r="E16" s="19">
        <v>0.924478248676527</v>
      </c>
      <c r="F16" s="19">
        <v>1.510729392179044</v>
      </c>
      <c r="G16" s="19">
        <v>1.455058015584261</v>
      </c>
      <c r="H16" s="19">
        <v>1.546333202254429</v>
      </c>
      <c r="I16" s="19">
        <v>1.187576241395976</v>
      </c>
      <c r="J16" s="19">
        <v>1.280438384377943</v>
      </c>
      <c r="K16" s="19">
        <v>1.207040841436218</v>
      </c>
      <c r="L16" s="19">
        <v>1.205828615968928</v>
      </c>
      <c r="M16" s="19">
        <v>1.233653212757593</v>
      </c>
      <c r="N16" s="19">
        <v>1.210377896548983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1384244.6500000004</v>
      </c>
      <c r="C18" s="24">
        <f t="shared" si="2"/>
        <v>1025459.11</v>
      </c>
      <c r="D18" s="24">
        <f t="shared" si="2"/>
        <v>888037.5700000001</v>
      </c>
      <c r="E18" s="24">
        <f t="shared" si="2"/>
        <v>275798.16000000003</v>
      </c>
      <c r="F18" s="24">
        <f t="shared" si="2"/>
        <v>904428.4800000002</v>
      </c>
      <c r="G18" s="24">
        <f t="shared" si="2"/>
        <v>1324608.45</v>
      </c>
      <c r="H18" s="24">
        <f t="shared" si="2"/>
        <v>241343.43000000002</v>
      </c>
      <c r="I18" s="24">
        <f t="shared" si="2"/>
        <v>1006823.8200000002</v>
      </c>
      <c r="J18" s="24">
        <f t="shared" si="2"/>
        <v>902508.4700000001</v>
      </c>
      <c r="K18" s="24">
        <f t="shared" si="2"/>
        <v>1188722.5599999998</v>
      </c>
      <c r="L18" s="24">
        <f t="shared" si="2"/>
        <v>1084285.2200000002</v>
      </c>
      <c r="M18" s="24">
        <f t="shared" si="2"/>
        <v>605806.85</v>
      </c>
      <c r="N18" s="24">
        <f t="shared" si="2"/>
        <v>307381.22</v>
      </c>
      <c r="O18" s="24">
        <f>O19+O20+O21+O22+O23+O24+O25+O27</f>
        <v>11136076.299999995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1008245.24</v>
      </c>
      <c r="C19" s="30">
        <f t="shared" si="3"/>
        <v>750669.91</v>
      </c>
      <c r="D19" s="30">
        <f t="shared" si="3"/>
        <v>674560.38</v>
      </c>
      <c r="E19" s="30">
        <f t="shared" si="3"/>
        <v>272371.31</v>
      </c>
      <c r="F19" s="30">
        <f t="shared" si="3"/>
        <v>561400.22</v>
      </c>
      <c r="G19" s="30">
        <f t="shared" si="3"/>
        <v>840815.39</v>
      </c>
      <c r="H19" s="30">
        <f t="shared" si="3"/>
        <v>146660.04</v>
      </c>
      <c r="I19" s="30">
        <f t="shared" si="3"/>
        <v>778377.85</v>
      </c>
      <c r="J19" s="30">
        <f t="shared" si="3"/>
        <v>656529.47</v>
      </c>
      <c r="K19" s="30">
        <f t="shared" si="3"/>
        <v>895410.26</v>
      </c>
      <c r="L19" s="30">
        <f t="shared" si="3"/>
        <v>814747.85</v>
      </c>
      <c r="M19" s="30">
        <f t="shared" si="3"/>
        <v>443975.51</v>
      </c>
      <c r="N19" s="30">
        <f t="shared" si="3"/>
        <v>232209.38</v>
      </c>
      <c r="O19" s="30">
        <f>SUM(B19:N19)</f>
        <v>8075972.809999998</v>
      </c>
    </row>
    <row r="20" spans="1:23" ht="18.75" customHeight="1">
      <c r="A20" s="26" t="s">
        <v>35</v>
      </c>
      <c r="B20" s="30">
        <f>IF(B16&lt;&gt;0,ROUND((B16-1)*B19,2),0)</f>
        <v>242402.58</v>
      </c>
      <c r="C20" s="30">
        <f aca="true" t="shared" si="4" ref="C20:N20">IF(C16&lt;&gt;0,ROUND((C16-1)*C19,2),0)</f>
        <v>199210.46</v>
      </c>
      <c r="D20" s="30">
        <f t="shared" si="4"/>
        <v>155789.33</v>
      </c>
      <c r="E20" s="30">
        <f t="shared" si="4"/>
        <v>-20569.96</v>
      </c>
      <c r="F20" s="30">
        <f t="shared" si="4"/>
        <v>286723.59</v>
      </c>
      <c r="G20" s="30">
        <f t="shared" si="4"/>
        <v>382619.78</v>
      </c>
      <c r="H20" s="30">
        <f t="shared" si="4"/>
        <v>80125.25</v>
      </c>
      <c r="I20" s="30">
        <f t="shared" si="4"/>
        <v>146005.19</v>
      </c>
      <c r="J20" s="30">
        <f t="shared" si="4"/>
        <v>184116.06</v>
      </c>
      <c r="K20" s="30">
        <f t="shared" si="4"/>
        <v>185386.49</v>
      </c>
      <c r="L20" s="30">
        <f t="shared" si="4"/>
        <v>167698.42</v>
      </c>
      <c r="M20" s="30">
        <f t="shared" si="4"/>
        <v>103736.3</v>
      </c>
      <c r="N20" s="30">
        <f t="shared" si="4"/>
        <v>48851.72</v>
      </c>
      <c r="O20" s="30">
        <f aca="true" t="shared" si="5" ref="O19:O27">SUM(B20:N20)</f>
        <v>2162095.21</v>
      </c>
      <c r="W20" s="62"/>
    </row>
    <row r="21" spans="1:15" ht="18.75" customHeight="1">
      <c r="A21" s="26" t="s">
        <v>36</v>
      </c>
      <c r="B21" s="30">
        <v>67158.28</v>
      </c>
      <c r="C21" s="30">
        <v>46072.02</v>
      </c>
      <c r="D21" s="30">
        <v>30636.87</v>
      </c>
      <c r="E21" s="30">
        <v>12861.54</v>
      </c>
      <c r="F21" s="30">
        <v>36163.81</v>
      </c>
      <c r="G21" s="30">
        <v>55083.53</v>
      </c>
      <c r="H21" s="30">
        <v>6429.87</v>
      </c>
      <c r="I21" s="30">
        <v>37146.01</v>
      </c>
      <c r="J21" s="30">
        <v>40059.24</v>
      </c>
      <c r="K21" s="30">
        <v>63110.33</v>
      </c>
      <c r="L21" s="30">
        <v>57286.01</v>
      </c>
      <c r="M21" s="30">
        <v>26073.71</v>
      </c>
      <c r="N21" s="30">
        <v>15451.79</v>
      </c>
      <c r="O21" s="30">
        <f t="shared" si="5"/>
        <v>493533.01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68</v>
      </c>
      <c r="B24" s="30">
        <v>1096.79</v>
      </c>
      <c r="C24" s="30">
        <v>828.46</v>
      </c>
      <c r="D24" s="30">
        <v>708.62</v>
      </c>
      <c r="E24" s="30">
        <v>221.44</v>
      </c>
      <c r="F24" s="30">
        <v>726.85</v>
      </c>
      <c r="G24" s="30">
        <v>1062.93</v>
      </c>
      <c r="H24" s="30">
        <v>192.79</v>
      </c>
      <c r="I24" s="30">
        <v>799.8</v>
      </c>
      <c r="J24" s="30">
        <v>726.85</v>
      </c>
      <c r="K24" s="30">
        <v>950.9</v>
      </c>
      <c r="L24" s="30">
        <v>864.93</v>
      </c>
      <c r="M24" s="30">
        <v>476.75</v>
      </c>
      <c r="N24" s="30">
        <v>244.91</v>
      </c>
      <c r="O24" s="30">
        <f t="shared" si="5"/>
        <v>8902.02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627.31</v>
      </c>
      <c r="G25" s="30">
        <v>809.87</v>
      </c>
      <c r="H25" s="30">
        <v>156.5</v>
      </c>
      <c r="I25" s="30">
        <v>622.11</v>
      </c>
      <c r="J25" s="30">
        <v>603.82</v>
      </c>
      <c r="K25" s="30">
        <v>761.64</v>
      </c>
      <c r="L25" s="30">
        <v>680.78</v>
      </c>
      <c r="M25" s="30">
        <v>383.45</v>
      </c>
      <c r="N25" s="30">
        <v>213.89</v>
      </c>
      <c r="O25" s="30">
        <f t="shared" si="5"/>
        <v>7243.37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288.38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3371.6899999999996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-59990.06</v>
      </c>
      <c r="C29" s="30">
        <f>+C30+C32+C52+C53+C56-C57</f>
        <v>-64367.54</v>
      </c>
      <c r="D29" s="30">
        <f t="shared" si="6"/>
        <v>-46404.76</v>
      </c>
      <c r="E29" s="30">
        <f t="shared" si="6"/>
        <v>-9828.960000000001</v>
      </c>
      <c r="F29" s="30">
        <f t="shared" si="6"/>
        <v>-33103.76</v>
      </c>
      <c r="G29" s="30">
        <f t="shared" si="6"/>
        <v>-55357.74</v>
      </c>
      <c r="H29" s="30">
        <f t="shared" si="6"/>
        <v>-12241.810000000001</v>
      </c>
      <c r="I29" s="30">
        <f t="shared" si="6"/>
        <v>-67459.79000000001</v>
      </c>
      <c r="J29" s="30">
        <f t="shared" si="6"/>
        <v>-48877.76</v>
      </c>
      <c r="K29" s="30">
        <f t="shared" si="6"/>
        <v>-39475.61</v>
      </c>
      <c r="L29" s="30">
        <f t="shared" si="6"/>
        <v>-35231.15</v>
      </c>
      <c r="M29" s="30">
        <f t="shared" si="6"/>
        <v>-25245.05</v>
      </c>
      <c r="N29" s="30">
        <f t="shared" si="6"/>
        <v>-16748.579999999998</v>
      </c>
      <c r="O29" s="30">
        <f t="shared" si="6"/>
        <v>-514332.56999999995</v>
      </c>
    </row>
    <row r="30" spans="1:15" ht="18.75" customHeight="1">
      <c r="A30" s="26" t="s">
        <v>39</v>
      </c>
      <c r="B30" s="31">
        <f>+B31</f>
        <v>-53891.2</v>
      </c>
      <c r="C30" s="31">
        <f>+C31</f>
        <v>-59760.8</v>
      </c>
      <c r="D30" s="31">
        <f aca="true" t="shared" si="7" ref="D30:O30">+D31</f>
        <v>-42464.4</v>
      </c>
      <c r="E30" s="31">
        <f t="shared" si="7"/>
        <v>-8597.6</v>
      </c>
      <c r="F30" s="31">
        <f t="shared" si="7"/>
        <v>-29062</v>
      </c>
      <c r="G30" s="31">
        <f t="shared" si="7"/>
        <v>-49447.2</v>
      </c>
      <c r="H30" s="31">
        <f t="shared" si="7"/>
        <v>-10005.6</v>
      </c>
      <c r="I30" s="31">
        <f t="shared" si="7"/>
        <v>-63012.4</v>
      </c>
      <c r="J30" s="31">
        <f t="shared" si="7"/>
        <v>-44836</v>
      </c>
      <c r="K30" s="31">
        <f t="shared" si="7"/>
        <v>-34188</v>
      </c>
      <c r="L30" s="31">
        <f t="shared" si="7"/>
        <v>-30421.6</v>
      </c>
      <c r="M30" s="31">
        <f t="shared" si="7"/>
        <v>-22594</v>
      </c>
      <c r="N30" s="31">
        <f t="shared" si="7"/>
        <v>-15386.8</v>
      </c>
      <c r="O30" s="31">
        <f t="shared" si="7"/>
        <v>-463667.6</v>
      </c>
    </row>
    <row r="31" spans="1:26" ht="18.75" customHeight="1">
      <c r="A31" s="27" t="s">
        <v>40</v>
      </c>
      <c r="B31" s="16">
        <f>ROUND((-B9)*$G$3,2)</f>
        <v>-53891.2</v>
      </c>
      <c r="C31" s="16">
        <f aca="true" t="shared" si="8" ref="C31:N31">ROUND((-C9)*$G$3,2)</f>
        <v>-59760.8</v>
      </c>
      <c r="D31" s="16">
        <f t="shared" si="8"/>
        <v>-42464.4</v>
      </c>
      <c r="E31" s="16">
        <f t="shared" si="8"/>
        <v>-8597.6</v>
      </c>
      <c r="F31" s="16">
        <f t="shared" si="8"/>
        <v>-29062</v>
      </c>
      <c r="G31" s="16">
        <f t="shared" si="8"/>
        <v>-49447.2</v>
      </c>
      <c r="H31" s="16">
        <f t="shared" si="8"/>
        <v>-10005.6</v>
      </c>
      <c r="I31" s="16">
        <f t="shared" si="8"/>
        <v>-63012.4</v>
      </c>
      <c r="J31" s="16">
        <f t="shared" si="8"/>
        <v>-44836</v>
      </c>
      <c r="K31" s="16">
        <f t="shared" si="8"/>
        <v>-34188</v>
      </c>
      <c r="L31" s="16">
        <f t="shared" si="8"/>
        <v>-30421.6</v>
      </c>
      <c r="M31" s="16">
        <f t="shared" si="8"/>
        <v>-22594</v>
      </c>
      <c r="N31" s="16">
        <f t="shared" si="8"/>
        <v>-15386.8</v>
      </c>
      <c r="O31" s="32">
        <f aca="true" t="shared" si="9" ref="O31:O57">SUM(B31:N31)</f>
        <v>-463667.6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-6098.86</v>
      </c>
      <c r="C32" s="31">
        <f aca="true" t="shared" si="10" ref="C32:O32">SUM(C33:C50)</f>
        <v>-4606.74</v>
      </c>
      <c r="D32" s="31">
        <f t="shared" si="10"/>
        <v>-3940.36</v>
      </c>
      <c r="E32" s="31">
        <f t="shared" si="10"/>
        <v>-1231.36</v>
      </c>
      <c r="F32" s="31">
        <f t="shared" si="10"/>
        <v>-4041.76</v>
      </c>
      <c r="G32" s="31">
        <f t="shared" si="10"/>
        <v>-5910.54</v>
      </c>
      <c r="H32" s="31">
        <f t="shared" si="10"/>
        <v>-2236.21</v>
      </c>
      <c r="I32" s="31">
        <f t="shared" si="10"/>
        <v>-4447.39</v>
      </c>
      <c r="J32" s="31">
        <f t="shared" si="10"/>
        <v>-4041.76</v>
      </c>
      <c r="K32" s="31">
        <f t="shared" si="10"/>
        <v>-5287.61</v>
      </c>
      <c r="L32" s="31">
        <f t="shared" si="10"/>
        <v>-4809.55</v>
      </c>
      <c r="M32" s="31">
        <f t="shared" si="10"/>
        <v>-2651.05</v>
      </c>
      <c r="N32" s="31">
        <f t="shared" si="10"/>
        <v>-1361.78</v>
      </c>
      <c r="O32" s="31">
        <f t="shared" si="10"/>
        <v>-50664.97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-6098.86</v>
      </c>
      <c r="C41" s="33">
        <v>-4606.74</v>
      </c>
      <c r="D41" s="33">
        <v>-3940.36</v>
      </c>
      <c r="E41" s="33">
        <v>-1231.36</v>
      </c>
      <c r="F41" s="33">
        <v>-4041.76</v>
      </c>
      <c r="G41" s="33">
        <v>-5910.54</v>
      </c>
      <c r="H41" s="33">
        <v>-1072.01</v>
      </c>
      <c r="I41" s="33">
        <v>-4447.39</v>
      </c>
      <c r="J41" s="33">
        <v>-4041.76</v>
      </c>
      <c r="K41" s="33">
        <v>-5287.61</v>
      </c>
      <c r="L41" s="33">
        <v>-4809.55</v>
      </c>
      <c r="M41" s="33">
        <v>-2651.05</v>
      </c>
      <c r="N41" s="33">
        <v>-1361.78</v>
      </c>
      <c r="O41" s="33">
        <f t="shared" si="9"/>
        <v>-49500.770000000004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-1164.2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-1164.2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1324254.5900000003</v>
      </c>
      <c r="C55" s="36">
        <f t="shared" si="12"/>
        <v>961091.57</v>
      </c>
      <c r="D55" s="36">
        <f t="shared" si="12"/>
        <v>841632.81</v>
      </c>
      <c r="E55" s="36">
        <f t="shared" si="12"/>
        <v>265969.2</v>
      </c>
      <c r="F55" s="36">
        <f t="shared" si="12"/>
        <v>871324.7200000002</v>
      </c>
      <c r="G55" s="36">
        <f t="shared" si="12"/>
        <v>1269250.71</v>
      </c>
      <c r="H55" s="36">
        <f t="shared" si="12"/>
        <v>229101.62000000002</v>
      </c>
      <c r="I55" s="36">
        <f t="shared" si="12"/>
        <v>939364.0300000001</v>
      </c>
      <c r="J55" s="36">
        <f t="shared" si="12"/>
        <v>853630.7100000001</v>
      </c>
      <c r="K55" s="36">
        <f t="shared" si="12"/>
        <v>1149246.9499999997</v>
      </c>
      <c r="L55" s="36">
        <f t="shared" si="12"/>
        <v>1049054.0700000003</v>
      </c>
      <c r="M55" s="36">
        <f t="shared" si="12"/>
        <v>580561.7999999999</v>
      </c>
      <c r="N55" s="36">
        <f t="shared" si="12"/>
        <v>290632.63999999996</v>
      </c>
      <c r="O55" s="36">
        <f>SUM(B55:N55)</f>
        <v>10625115.420000002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1324254.59</v>
      </c>
      <c r="C61" s="51">
        <f t="shared" si="13"/>
        <v>961091.5700000001</v>
      </c>
      <c r="D61" s="51">
        <f t="shared" si="13"/>
        <v>841632.82</v>
      </c>
      <c r="E61" s="51">
        <f t="shared" si="13"/>
        <v>265969.2</v>
      </c>
      <c r="F61" s="51">
        <f t="shared" si="13"/>
        <v>871324.72</v>
      </c>
      <c r="G61" s="51">
        <f t="shared" si="13"/>
        <v>1269250.72</v>
      </c>
      <c r="H61" s="51">
        <f t="shared" si="13"/>
        <v>229101.63</v>
      </c>
      <c r="I61" s="51">
        <f t="shared" si="13"/>
        <v>939364.03</v>
      </c>
      <c r="J61" s="51">
        <f t="shared" si="13"/>
        <v>853630.71</v>
      </c>
      <c r="K61" s="51">
        <f t="shared" si="13"/>
        <v>1149246.95</v>
      </c>
      <c r="L61" s="51">
        <f t="shared" si="13"/>
        <v>1049054.07</v>
      </c>
      <c r="M61" s="51">
        <f t="shared" si="13"/>
        <v>580561.81</v>
      </c>
      <c r="N61" s="51">
        <f t="shared" si="13"/>
        <v>290632.64</v>
      </c>
      <c r="O61" s="36">
        <f t="shared" si="13"/>
        <v>10625115.46</v>
      </c>
      <c r="Q61"/>
    </row>
    <row r="62" spans="1:18" ht="18.75" customHeight="1">
      <c r="A62" s="26" t="s">
        <v>53</v>
      </c>
      <c r="B62" s="51">
        <v>1081877.12</v>
      </c>
      <c r="C62" s="51">
        <v>684253.11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1766130.23</v>
      </c>
      <c r="P62"/>
      <c r="Q62"/>
      <c r="R62" s="43"/>
    </row>
    <row r="63" spans="1:16" ht="18.75" customHeight="1">
      <c r="A63" s="26" t="s">
        <v>54</v>
      </c>
      <c r="B63" s="51">
        <v>242377.47</v>
      </c>
      <c r="C63" s="51">
        <v>276838.46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519215.93000000005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841632.82</v>
      </c>
      <c r="E64" s="52">
        <v>0</v>
      </c>
      <c r="F64" s="52">
        <v>0</v>
      </c>
      <c r="G64" s="52">
        <v>0</v>
      </c>
      <c r="H64" s="51">
        <v>229101.63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1070734.45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265969.2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265969.2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871324.72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871324.72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1269250.72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1269250.72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939364.03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939364.03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853630.71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853630.71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1149246.95</v>
      </c>
      <c r="L70" s="31">
        <v>1049054.07</v>
      </c>
      <c r="M70" s="52">
        <v>0</v>
      </c>
      <c r="N70" s="52">
        <v>0</v>
      </c>
      <c r="O70" s="36">
        <f t="shared" si="14"/>
        <v>2198301.02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580561.81</v>
      </c>
      <c r="N71" s="52">
        <v>0</v>
      </c>
      <c r="O71" s="36">
        <f t="shared" si="14"/>
        <v>580561.81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290632.64</v>
      </c>
      <c r="O72" s="55">
        <f t="shared" si="14"/>
        <v>290632.64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2022-07-28T13:24:31Z</dcterms:modified>
  <cp:category/>
  <cp:version/>
  <cp:contentType/>
  <cp:contentStatus/>
</cp:coreProperties>
</file>