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<sst xmlns="http://schemas.openxmlformats.org/spreadsheetml/2006/main" count="90" uniqueCount="87">
  <si>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</si>
  <si>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</si>
  <si>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</si>
  <si>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</si>
  <si>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</si>
  <si>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</si>
  <si>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</si>
  <si>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</si>
  <si>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</si>
  <si>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</si>
  <si>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</si>
  <si>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</si>
  <si>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</si>
  <si>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</si>
  <si>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</si>
  <si>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</si>
  <si>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</si>
  <si>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</si>
  <si>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</si>
  <si>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</si>
  <si>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</si>
  <si>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</si>
  <si>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</si>
  <si>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</si>
  <si>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</si>
  <si>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</si>
  <si>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</si>
  <si>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</si>
  <si>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</si>
  <si>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</si>
  <si>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</si>
  <si>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</si>
  <si>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</si>
  <si>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</si>
  <si>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</si>
  <si>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</si>
  <si>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</si>
  <si>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</si>
  <si>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</si>
  <si>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</si>
  <si>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</si>
  <si>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</si>
  <si>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</si>
  <si>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</si>
  <si>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</si>
  <si>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</si>
  <si>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</si>
  <si>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</si>
  <si>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</si>
  <si>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</si>
  <si>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</si>
  <si>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</si>
  <si>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</si>
  <si>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</si>
  <si>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</si>
  <si>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</si>
  <si>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</si>
  <si>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</si>
  <si>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</si>
  <si>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</si>
  <si>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</si>
  <si>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</si>
  <si>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</si>
  <si>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</si>
  <si>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15/07/22 - VENCIMENTO 22/07/22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</si>
  <si>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</si>
  <si>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</si>
  <si>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</si>
  <si>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</si>
  <si>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</si>
  <si>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</si>
  <si>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</si>
  <si>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</si>
  <si>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</si>
  <si>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</si>
  <si>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</si>
  <si>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</si>
  <si>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</si>
  <si>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</si>
  <si>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</si>
  <si>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</si>
  <si>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</si>
  <si>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</si>
  <si>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</si>
  <si>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</si>
  <si>
    <t>5.3. Revisão de Remuneração pelo Transporte Coletivo (1)</t>
  </si>
  <si>
    <t>Nota: (1) Descumprimento na disponibililazão do guincho, período de 20 a 30/06/22.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</si>
</sst>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348455</v>
      </c>
      <c r="C7" s="9">
        <f t="shared" si="0"/>
        <v>245959</v>
      </c>
      <c r="D7" s="9">
        <f t="shared" si="0"/>
        <v>251109</v>
      </c>
      <c r="E7" s="9">
        <f t="shared" si="0"/>
        <v>60099</v>
      </c>
      <c r="F7" s="9">
        <f t="shared" si="0"/>
        <v>208429</v>
      </c>
      <c r="G7" s="9">
        <f t="shared" si="0"/>
        <v>330911</v>
      </c>
      <c r="H7" s="9">
        <f t="shared" si="0"/>
        <v>40799</v>
      </c>
      <c r="I7" s="9">
        <f t="shared" si="0"/>
        <v>258592</v>
      </c>
      <c r="J7" s="9">
        <f t="shared" si="0"/>
        <v>216503</v>
      </c>
      <c r="K7" s="9">
        <f t="shared" si="0"/>
        <v>318117</v>
      </c>
      <c r="L7" s="9">
        <f t="shared" si="0"/>
        <v>246699</v>
      </c>
      <c r="M7" s="9">
        <f t="shared" si="0"/>
        <v>116784</v>
      </c>
      <c r="N7" s="9">
        <f t="shared" si="0"/>
        <v>75271</v>
      </c>
      <c r="O7" s="9">
        <f t="shared" si="0"/>
        <v>2717727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12658</v>
      </c>
      <c r="C8" s="11">
        <f t="shared" si="1"/>
        <v>13768</v>
      </c>
      <c r="D8" s="11">
        <f t="shared" si="1"/>
        <v>9805</v>
      </c>
      <c r="E8" s="11">
        <f t="shared" si="1"/>
        <v>2028</v>
      </c>
      <c r="F8" s="11">
        <f t="shared" si="1"/>
        <v>7801</v>
      </c>
      <c r="G8" s="11">
        <f t="shared" si="1"/>
        <v>11427</v>
      </c>
      <c r="H8" s="11">
        <f t="shared" si="1"/>
        <v>2194</v>
      </c>
      <c r="I8" s="11">
        <f t="shared" si="1"/>
        <v>14687</v>
      </c>
      <c r="J8" s="11">
        <f t="shared" si="1"/>
        <v>10307</v>
      </c>
      <c r="K8" s="11">
        <f t="shared" si="1"/>
        <v>8357</v>
      </c>
      <c r="L8" s="11">
        <f t="shared" si="1"/>
        <v>6788</v>
      </c>
      <c r="M8" s="11">
        <f t="shared" si="1"/>
        <v>5006</v>
      </c>
      <c r="N8" s="11">
        <f t="shared" si="1"/>
        <v>3895</v>
      </c>
      <c r="O8" s="11">
        <f t="shared" si="1"/>
        <v>108721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12658</v>
      </c>
      <c r="C9" s="11">
        <v>13768</v>
      </c>
      <c r="D9" s="11">
        <v>9805</v>
      </c>
      <c r="E9" s="11">
        <v>2028</v>
      </c>
      <c r="F9" s="11">
        <v>7801</v>
      </c>
      <c r="G9" s="11">
        <v>11427</v>
      </c>
      <c r="H9" s="11">
        <v>2194</v>
      </c>
      <c r="I9" s="11">
        <v>14678</v>
      </c>
      <c r="J9" s="11">
        <v>10307</v>
      </c>
      <c r="K9" s="11">
        <v>8351</v>
      </c>
      <c r="L9" s="11">
        <v>6787</v>
      </c>
      <c r="M9" s="11">
        <v>5000</v>
      </c>
      <c r="N9" s="11">
        <v>3886</v>
      </c>
      <c r="O9" s="11">
        <f>SUM(B9:N9)</f>
        <v>108690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9</v>
      </c>
      <c r="J10" s="13">
        <v>0</v>
      </c>
      <c r="K10" s="13">
        <v>6</v>
      </c>
      <c r="L10" s="13">
        <v>1</v>
      </c>
      <c r="M10" s="13">
        <v>6</v>
      </c>
      <c r="N10" s="13">
        <v>9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335797</v>
      </c>
      <c r="C11" s="13">
        <v>232191</v>
      </c>
      <c r="D11" s="13">
        <v>241304</v>
      </c>
      <c r="E11" s="13">
        <v>58071</v>
      </c>
      <c r="F11" s="13">
        <v>200628</v>
      </c>
      <c r="G11" s="13">
        <v>319484</v>
      </c>
      <c r="H11" s="13">
        <v>38605</v>
      </c>
      <c r="I11" s="13">
        <v>243905</v>
      </c>
      <c r="J11" s="13">
        <v>206196</v>
      </c>
      <c r="K11" s="13">
        <v>309760</v>
      </c>
      <c r="L11" s="13">
        <v>239911</v>
      </c>
      <c r="M11" s="13">
        <v>111778</v>
      </c>
      <c r="N11" s="13">
        <v>71376</v>
      </c>
      <c r="O11" s="11">
        <f>SUM(B11:N11)</f>
        <v>2609006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1.228346546978462</v>
      </c>
      <c r="C16" s="19">
        <v>1.271100447145823</v>
      </c>
      <c r="D16" s="19">
        <v>1.243262968933899</v>
      </c>
      <c r="E16" s="19">
        <v>0.918946563416246</v>
      </c>
      <c r="F16" s="19">
        <v>1.349734727239926</v>
      </c>
      <c r="G16" s="19">
        <v>1.456070628399193</v>
      </c>
      <c r="H16" s="19">
        <v>1.555796532879515</v>
      </c>
      <c r="I16" s="19">
        <v>1.185705093493176</v>
      </c>
      <c r="J16" s="19">
        <v>1.291533567886836</v>
      </c>
      <c r="K16" s="19">
        <v>1.187020604029401</v>
      </c>
      <c r="L16" s="19">
        <v>1.218314229493828</v>
      </c>
      <c r="M16" s="19">
        <v>1.247716268991013</v>
      </c>
      <c r="N16" s="19">
        <v>1.114936177314907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1390691.4200000004</v>
      </c>
      <c r="C18" s="24">
        <f t="shared" si="2"/>
        <v>1024236.05</v>
      </c>
      <c r="D18" s="24">
        <f t="shared" si="2"/>
        <v>887801.8700000001</v>
      </c>
      <c r="E18" s="24">
        <f t="shared" si="2"/>
        <v>274945.19</v>
      </c>
      <c r="F18" s="24">
        <f t="shared" si="2"/>
        <v>924029.25</v>
      </c>
      <c r="G18" s="24">
        <f t="shared" si="2"/>
        <v>1323886.95</v>
      </c>
      <c r="H18" s="24">
        <f t="shared" si="2"/>
        <v>230015.67</v>
      </c>
      <c r="I18" s="24">
        <f t="shared" si="2"/>
        <v>1005445.79</v>
      </c>
      <c r="J18" s="24">
        <f t="shared" si="2"/>
        <v>908822.8200000001</v>
      </c>
      <c r="K18" s="24">
        <f t="shared" si="2"/>
        <v>1187804.3599999999</v>
      </c>
      <c r="L18" s="24">
        <f t="shared" si="2"/>
        <v>1081163.06</v>
      </c>
      <c r="M18" s="24">
        <f t="shared" si="2"/>
        <v>606701.32</v>
      </c>
      <c r="N18" s="24">
        <f t="shared" si="2"/>
        <v>311780.10000000003</v>
      </c>
      <c r="O18" s="24">
        <f>O19+O20+O21+O22+O23+O24+O25+O27</f>
        <v>11153952.769999998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1023203.26</v>
      </c>
      <c r="C19" s="30">
        <f t="shared" si="3"/>
        <v>746116.63</v>
      </c>
      <c r="D19" s="30">
        <f t="shared" si="3"/>
        <v>668050.38</v>
      </c>
      <c r="E19" s="30">
        <f t="shared" si="3"/>
        <v>273143.95</v>
      </c>
      <c r="F19" s="30">
        <f t="shared" si="3"/>
        <v>642711.66</v>
      </c>
      <c r="G19" s="30">
        <f t="shared" si="3"/>
        <v>839587.39</v>
      </c>
      <c r="H19" s="30">
        <f t="shared" si="3"/>
        <v>138981.79</v>
      </c>
      <c r="I19" s="30">
        <f t="shared" si="3"/>
        <v>778904.96</v>
      </c>
      <c r="J19" s="30">
        <f t="shared" si="3"/>
        <v>655917.49</v>
      </c>
      <c r="K19" s="30">
        <f t="shared" si="3"/>
        <v>910991.65</v>
      </c>
      <c r="L19" s="30">
        <f t="shared" si="3"/>
        <v>804411.43</v>
      </c>
      <c r="M19" s="30">
        <f t="shared" si="3"/>
        <v>439411.48</v>
      </c>
      <c r="N19" s="30">
        <f t="shared" si="3"/>
        <v>255823.55</v>
      </c>
      <c r="O19" s="30">
        <f>SUM(B19:N19)</f>
        <v>8177255.62</v>
      </c>
    </row>
    <row r="20" spans="1:23" ht="18.75" customHeight="1">
      <c r="A20" s="26" t="s">
        <v>35</v>
      </c>
      <c r="B20" s="30">
        <f>IF(B16&lt;&gt;0,ROUND((B16-1)*B19,2),0)</f>
        <v>233644.93</v>
      </c>
      <c r="C20" s="30">
        <f aca="true" t="shared" si="4" ref="C20:N20">IF(C16&lt;&gt;0,ROUND((C16-1)*C19,2),0)</f>
        <v>202272.55</v>
      </c>
      <c r="D20" s="30">
        <f t="shared" si="4"/>
        <v>162511.92</v>
      </c>
      <c r="E20" s="30">
        <f t="shared" si="4"/>
        <v>-22139.26</v>
      </c>
      <c r="F20" s="30">
        <f t="shared" si="4"/>
        <v>224778.59</v>
      </c>
      <c r="G20" s="30">
        <f t="shared" si="4"/>
        <v>382911.15</v>
      </c>
      <c r="H20" s="30">
        <f t="shared" si="4"/>
        <v>77245.6</v>
      </c>
      <c r="I20" s="30">
        <f t="shared" si="4"/>
        <v>144646.62</v>
      </c>
      <c r="J20" s="30">
        <f t="shared" si="4"/>
        <v>191221.97</v>
      </c>
      <c r="K20" s="30">
        <f t="shared" si="4"/>
        <v>170374.21</v>
      </c>
      <c r="L20" s="30">
        <f t="shared" si="4"/>
        <v>175614.46</v>
      </c>
      <c r="M20" s="30">
        <f t="shared" si="4"/>
        <v>108849.37</v>
      </c>
      <c r="N20" s="30">
        <f t="shared" si="4"/>
        <v>29403.38</v>
      </c>
      <c r="O20" s="30">
        <f aca="true" t="shared" si="5" ref="O19:O27">SUM(B20:N20)</f>
        <v>2081335.4899999998</v>
      </c>
      <c r="W20" s="62"/>
    </row>
    <row r="21" spans="1:15" ht="18.75" customHeight="1">
      <c r="A21" s="26" t="s">
        <v>36</v>
      </c>
      <c r="B21" s="30">
        <v>67396.86</v>
      </c>
      <c r="C21" s="30">
        <v>46337.55</v>
      </c>
      <c r="D21" s="30">
        <v>30185.98</v>
      </c>
      <c r="E21" s="30">
        <v>12805.23</v>
      </c>
      <c r="F21" s="30">
        <v>36379.87</v>
      </c>
      <c r="G21" s="30">
        <v>55298.66</v>
      </c>
      <c r="H21" s="30">
        <v>5667.83</v>
      </c>
      <c r="I21" s="30">
        <v>36601.34</v>
      </c>
      <c r="J21" s="30">
        <v>39871.84</v>
      </c>
      <c r="K21" s="30">
        <v>61622.98</v>
      </c>
      <c r="L21" s="30">
        <v>56586.81</v>
      </c>
      <c r="M21" s="30">
        <v>26416.53</v>
      </c>
      <c r="N21" s="30">
        <v>15677.02</v>
      </c>
      <c r="O21" s="30">
        <f t="shared" si="5"/>
        <v>490848.5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67</v>
      </c>
      <c r="B24" s="30">
        <v>1104.61</v>
      </c>
      <c r="C24" s="30">
        <v>831.06</v>
      </c>
      <c r="D24" s="30">
        <v>711.22</v>
      </c>
      <c r="E24" s="30">
        <v>221.44</v>
      </c>
      <c r="F24" s="30">
        <v>745.09</v>
      </c>
      <c r="G24" s="30">
        <v>1062.93</v>
      </c>
      <c r="H24" s="30">
        <v>184.97</v>
      </c>
      <c r="I24" s="30">
        <v>799.8</v>
      </c>
      <c r="J24" s="30">
        <v>734.67</v>
      </c>
      <c r="K24" s="30">
        <v>950.9</v>
      </c>
      <c r="L24" s="30">
        <v>862.32</v>
      </c>
      <c r="M24" s="30">
        <v>479.36</v>
      </c>
      <c r="N24" s="30">
        <v>252.73</v>
      </c>
      <c r="O24" s="30">
        <f t="shared" si="5"/>
        <v>8941.1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627.34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761.68</v>
      </c>
      <c r="L25" s="30">
        <v>680.81</v>
      </c>
      <c r="M25" s="30">
        <v>383.45</v>
      </c>
      <c r="N25" s="30">
        <v>213.89</v>
      </c>
      <c r="O25" s="30">
        <f t="shared" si="5"/>
        <v>7242.18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-61837.52</v>
      </c>
      <c r="C29" s="30">
        <f>+C30+C32+C52+C53+C56-C57</f>
        <v>-65200.42999999999</v>
      </c>
      <c r="D29" s="30">
        <f t="shared" si="6"/>
        <v>-66940.41</v>
      </c>
      <c r="E29" s="30">
        <f t="shared" si="6"/>
        <v>-10154.560000000001</v>
      </c>
      <c r="F29" s="30">
        <f t="shared" si="6"/>
        <v>-48837.78</v>
      </c>
      <c r="G29" s="30">
        <f t="shared" si="6"/>
        <v>-57773.340000000004</v>
      </c>
      <c r="H29" s="30">
        <f t="shared" si="6"/>
        <v>-11789.71</v>
      </c>
      <c r="I29" s="30">
        <f t="shared" si="6"/>
        <v>-69030.59</v>
      </c>
      <c r="J29" s="30">
        <f t="shared" si="6"/>
        <v>-49436.020000000004</v>
      </c>
      <c r="K29" s="30">
        <f t="shared" si="6"/>
        <v>-42032.01</v>
      </c>
      <c r="L29" s="30">
        <f t="shared" si="6"/>
        <v>-34657.869999999995</v>
      </c>
      <c r="M29" s="30">
        <f t="shared" si="6"/>
        <v>-24665.54</v>
      </c>
      <c r="N29" s="30">
        <f t="shared" si="6"/>
        <v>-18899.620000000003</v>
      </c>
      <c r="O29" s="30">
        <f t="shared" si="6"/>
        <v>-561255.4</v>
      </c>
    </row>
    <row r="30" spans="1:15" ht="18.75" customHeight="1">
      <c r="A30" s="26" t="s">
        <v>39</v>
      </c>
      <c r="B30" s="31">
        <f>+B31</f>
        <v>-55695.2</v>
      </c>
      <c r="C30" s="31">
        <f>+C31</f>
        <v>-60579.2</v>
      </c>
      <c r="D30" s="31">
        <f aca="true" t="shared" si="7" ref="D30:O30">+D31</f>
        <v>-43142</v>
      </c>
      <c r="E30" s="31">
        <f t="shared" si="7"/>
        <v>-8923.2</v>
      </c>
      <c r="F30" s="31">
        <f t="shared" si="7"/>
        <v>-34324.4</v>
      </c>
      <c r="G30" s="31">
        <f t="shared" si="7"/>
        <v>-50278.8</v>
      </c>
      <c r="H30" s="31">
        <f t="shared" si="7"/>
        <v>-9653.6</v>
      </c>
      <c r="I30" s="31">
        <f t="shared" si="7"/>
        <v>-64583.2</v>
      </c>
      <c r="J30" s="31">
        <f t="shared" si="7"/>
        <v>-45350.8</v>
      </c>
      <c r="K30" s="31">
        <f t="shared" si="7"/>
        <v>-36744.4</v>
      </c>
      <c r="L30" s="31">
        <f t="shared" si="7"/>
        <v>-29862.8</v>
      </c>
      <c r="M30" s="31">
        <f t="shared" si="7"/>
        <v>-22000</v>
      </c>
      <c r="N30" s="31">
        <f t="shared" si="7"/>
        <v>-17098.4</v>
      </c>
      <c r="O30" s="31">
        <f t="shared" si="7"/>
        <v>-478236</v>
      </c>
    </row>
    <row r="31" spans="1:26" ht="18.75" customHeight="1">
      <c r="A31" s="27" t="s">
        <v>40</v>
      </c>
      <c r="B31" s="16">
        <f>ROUND((-B9)*$G$3,2)</f>
        <v>-55695.2</v>
      </c>
      <c r="C31" s="16">
        <f aca="true" t="shared" si="8" ref="C31:N31">ROUND((-C9)*$G$3,2)</f>
        <v>-60579.2</v>
      </c>
      <c r="D31" s="16">
        <f t="shared" si="8"/>
        <v>-43142</v>
      </c>
      <c r="E31" s="16">
        <f t="shared" si="8"/>
        <v>-8923.2</v>
      </c>
      <c r="F31" s="16">
        <f t="shared" si="8"/>
        <v>-34324.4</v>
      </c>
      <c r="G31" s="16">
        <f t="shared" si="8"/>
        <v>-50278.8</v>
      </c>
      <c r="H31" s="16">
        <f t="shared" si="8"/>
        <v>-9653.6</v>
      </c>
      <c r="I31" s="16">
        <f t="shared" si="8"/>
        <v>-64583.2</v>
      </c>
      <c r="J31" s="16">
        <f t="shared" si="8"/>
        <v>-45350.8</v>
      </c>
      <c r="K31" s="16">
        <f t="shared" si="8"/>
        <v>-36744.4</v>
      </c>
      <c r="L31" s="16">
        <f t="shared" si="8"/>
        <v>-29862.8</v>
      </c>
      <c r="M31" s="16">
        <f t="shared" si="8"/>
        <v>-22000</v>
      </c>
      <c r="N31" s="16">
        <f t="shared" si="8"/>
        <v>-17098.4</v>
      </c>
      <c r="O31" s="32">
        <f aca="true" t="shared" si="9" ref="O31:O57">SUM(B31:N31)</f>
        <v>-478236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-6142.32</v>
      </c>
      <c r="C32" s="31">
        <f aca="true" t="shared" si="10" ref="C32:O32">SUM(C33:C50)</f>
        <v>-4621.23</v>
      </c>
      <c r="D32" s="31">
        <f t="shared" si="10"/>
        <v>-4140.56</v>
      </c>
      <c r="E32" s="31">
        <f t="shared" si="10"/>
        <v>-1231.36</v>
      </c>
      <c r="F32" s="31">
        <f t="shared" si="10"/>
        <v>-14513.38</v>
      </c>
      <c r="G32" s="31">
        <f t="shared" si="10"/>
        <v>-7494.54</v>
      </c>
      <c r="H32" s="31">
        <f t="shared" si="10"/>
        <v>-2136.1099999999997</v>
      </c>
      <c r="I32" s="31">
        <f t="shared" si="10"/>
        <v>-4447.39</v>
      </c>
      <c r="J32" s="31">
        <f t="shared" si="10"/>
        <v>-4085.22</v>
      </c>
      <c r="K32" s="31">
        <f t="shared" si="10"/>
        <v>-5287.61</v>
      </c>
      <c r="L32" s="31">
        <f t="shared" si="10"/>
        <v>-4795.07</v>
      </c>
      <c r="M32" s="31">
        <f t="shared" si="10"/>
        <v>-2665.54</v>
      </c>
      <c r="N32" s="31">
        <f t="shared" si="10"/>
        <v>-1801.22</v>
      </c>
      <c r="O32" s="31">
        <f t="shared" si="10"/>
        <v>-63361.549999999996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-185.72</v>
      </c>
      <c r="E33" s="33">
        <v>0</v>
      </c>
      <c r="F33" s="33">
        <v>-10370.21</v>
      </c>
      <c r="G33" s="33">
        <v>-1584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-396</v>
      </c>
      <c r="O33" s="33">
        <f t="shared" si="9"/>
        <v>-12535.929999999998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-6142.32</v>
      </c>
      <c r="C41" s="33">
        <v>-4621.23</v>
      </c>
      <c r="D41" s="33">
        <v>-3954.84</v>
      </c>
      <c r="E41" s="33">
        <v>-1231.36</v>
      </c>
      <c r="F41" s="33">
        <v>-4143.17</v>
      </c>
      <c r="G41" s="33">
        <v>-5910.54</v>
      </c>
      <c r="H41" s="33">
        <v>-1028.55</v>
      </c>
      <c r="I41" s="33">
        <v>-4447.39</v>
      </c>
      <c r="J41" s="33">
        <v>-4085.22</v>
      </c>
      <c r="K41" s="33">
        <v>-5287.61</v>
      </c>
      <c r="L41" s="33">
        <v>-4795.07</v>
      </c>
      <c r="M41" s="33">
        <v>-2665.54</v>
      </c>
      <c r="N41" s="33">
        <v>-1405.22</v>
      </c>
      <c r="O41" s="33">
        <f t="shared" si="9"/>
        <v>-49718.06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-1107.56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-1107.56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-19657.85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-19657.85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84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1328853.9000000004</v>
      </c>
      <c r="C55" s="36">
        <f t="shared" si="12"/>
        <v>959035.6200000001</v>
      </c>
      <c r="D55" s="36">
        <f t="shared" si="12"/>
        <v>820861.4600000001</v>
      </c>
      <c r="E55" s="36">
        <f t="shared" si="12"/>
        <v>264790.63</v>
      </c>
      <c r="F55" s="36">
        <f t="shared" si="12"/>
        <v>875191.47</v>
      </c>
      <c r="G55" s="36">
        <f t="shared" si="12"/>
        <v>1266113.6099999999</v>
      </c>
      <c r="H55" s="36">
        <f t="shared" si="12"/>
        <v>218225.96000000002</v>
      </c>
      <c r="I55" s="36">
        <f t="shared" si="12"/>
        <v>936415.2000000001</v>
      </c>
      <c r="J55" s="36">
        <f t="shared" si="12"/>
        <v>859386.8</v>
      </c>
      <c r="K55" s="36">
        <f t="shared" si="12"/>
        <v>1145772.3499999999</v>
      </c>
      <c r="L55" s="36">
        <f t="shared" si="12"/>
        <v>1046505.1900000001</v>
      </c>
      <c r="M55" s="36">
        <f t="shared" si="12"/>
        <v>582035.7799999999</v>
      </c>
      <c r="N55" s="36">
        <f t="shared" si="12"/>
        <v>292880.48000000004</v>
      </c>
      <c r="O55" s="36">
        <f>SUM(B55:N55)</f>
        <v>10596068.45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1328853.9100000001</v>
      </c>
      <c r="C61" s="51">
        <f t="shared" si="13"/>
        <v>959035.6199999999</v>
      </c>
      <c r="D61" s="51">
        <f t="shared" si="13"/>
        <v>820861.46</v>
      </c>
      <c r="E61" s="51">
        <f t="shared" si="13"/>
        <v>264790.63</v>
      </c>
      <c r="F61" s="51">
        <f t="shared" si="13"/>
        <v>875191.47</v>
      </c>
      <c r="G61" s="51">
        <f t="shared" si="13"/>
        <v>1266113.61</v>
      </c>
      <c r="H61" s="51">
        <f t="shared" si="13"/>
        <v>218225.96</v>
      </c>
      <c r="I61" s="51">
        <f t="shared" si="13"/>
        <v>936415.2</v>
      </c>
      <c r="J61" s="51">
        <f t="shared" si="13"/>
        <v>859386.79</v>
      </c>
      <c r="K61" s="51">
        <f t="shared" si="13"/>
        <v>1145772.36</v>
      </c>
      <c r="L61" s="51">
        <f t="shared" si="13"/>
        <v>1046505.19</v>
      </c>
      <c r="M61" s="51">
        <f t="shared" si="13"/>
        <v>582035.78</v>
      </c>
      <c r="N61" s="51">
        <f t="shared" si="13"/>
        <v>292880.48</v>
      </c>
      <c r="O61" s="36">
        <f t="shared" si="13"/>
        <v>10596068.459999999</v>
      </c>
      <c r="Q61"/>
    </row>
    <row r="62" spans="1:18" ht="18.75" customHeight="1">
      <c r="A62" s="26" t="s">
        <v>52</v>
      </c>
      <c r="B62" s="51">
        <v>1085594.29</v>
      </c>
      <c r="C62" s="51">
        <v>682804.69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1768398.98</v>
      </c>
      <c r="P62"/>
      <c r="Q62"/>
      <c r="R62" s="43"/>
    </row>
    <row r="63" spans="1:16" ht="18.75" customHeight="1">
      <c r="A63" s="26" t="s">
        <v>53</v>
      </c>
      <c r="B63" s="51">
        <v>243259.62</v>
      </c>
      <c r="C63" s="51">
        <v>276230.93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519490.55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820861.46</v>
      </c>
      <c r="E64" s="52">
        <v>0</v>
      </c>
      <c r="F64" s="52">
        <v>0</v>
      </c>
      <c r="G64" s="52">
        <v>0</v>
      </c>
      <c r="H64" s="51">
        <v>218225.96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1039087.4199999999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264790.63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264790.63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875191.47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875191.47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1266113.61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1266113.61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936415.2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936415.2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859386.79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859386.79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1145772.36</v>
      </c>
      <c r="L70" s="31">
        <v>1046505.19</v>
      </c>
      <c r="M70" s="52">
        <v>0</v>
      </c>
      <c r="N70" s="52">
        <v>0</v>
      </c>
      <c r="O70" s="36">
        <f t="shared" si="14"/>
        <v>2192277.55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582035.78</v>
      </c>
      <c r="N71" s="52">
        <v>0</v>
      </c>
      <c r="O71" s="36">
        <f t="shared" si="14"/>
        <v>582035.78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292880.48</v>
      </c>
      <c r="O72" s="55">
        <f t="shared" si="14"/>
        <v>292880.48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2022-07-22T12:44:42Z</dcterms:modified>
  <cp:category/>
  <cp:version/>
  <cp:contentType/>
  <cp:contentStatus/>
</cp:coreProperties>
</file>