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<sst xmlns="http://schemas.openxmlformats.org/spreadsheetml/2006/main" count="91" uniqueCount="88">
  <si>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</si>
  <si>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</si>
  <si>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</si>
  <si>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</si>
  <si>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</si>
  <si>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</si>
  <si>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</si>
  <si>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</si>
  <si>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</si>
  <si>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</si>
  <si>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</si>
  <si>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</si>
  <si>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</si>
  <si>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</si>
  <si>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</si>
  <si>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</si>
  <si>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</si>
  <si>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</si>
  <si>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</si>
  <si>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</si>
  <si>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</si>
  <si>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</si>
  <si>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</si>
  <si>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</si>
  <si>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</si>
  <si>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</si>
  <si>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</si>
  <si>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</si>
  <si>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</si>
  <si>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</si>
  <si>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</si>
  <si>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</si>
  <si>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</si>
  <si>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</si>
  <si>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</si>
  <si>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</si>
  <si>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</si>
  <si>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</si>
  <si>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</si>
  <si>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</si>
  <si>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</si>
  <si>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</si>
  <si>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</si>
  <si>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</si>
  <si>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</si>
  <si>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</si>
  <si>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</si>
  <si>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</si>
  <si>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5.3. Revisão de Remuneração pelo Transporte Coletivo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</si>
  <si>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</si>
  <si>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</si>
  <si>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</si>
  <si>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</si>
  <si>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</si>
  <si>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</si>
  <si>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</si>
  <si>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</si>
  <si>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</si>
  <si>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</si>
  <si>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</si>
  <si>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</si>
  <si>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</si>
  <si>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</si>
  <si>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</si>
  <si>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</si>
  <si>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11/07/22 - VENCIMENTO 18/07/22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</si>
  <si>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</si>
  <si>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</si>
  <si>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</si>
  <si>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</si>
  <si>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</si>
  <si>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</si>
  <si>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</si>
  <si>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</si>
  <si>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</si>
  <si>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</si>
  <si>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</si>
  <si>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</si>
  <si>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</si>
  <si>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</si>
  <si>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</si>
  <si>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</si>
  <si>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</si>
  <si>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</si>
  <si>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</si>
  <si>
    <t xml:space="preserve">5.4. Revisão de Remuneração pelo Serviço Atende </t>
  </si>
  <si>
    <t>Nota: (1) Valores da sexta parcela da revisão do período de maio a dezembro/2021, referente ao reajuste de 2021, conforme previsto na cláusula segunda, item 2.2, subitem C, do termo de aditamento assinado em 30/09/2021.</t>
  </si>
  <si>
    <t xml:space="preserve">          (2) Valores da sexta parcela da revisão do período de maio a dezembro/2021, referente ao reajuste de 2021, conforme previsto na cláusula segunda, item 2.2, subitem C, do termo de aditamento assinado em 30/09/2021.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</si>
</sst>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  <xf numFmtId="164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1" t="s">
        <v>64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1">
      <c r="A2" s="62" t="s">
        <v>65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3" t="s">
        <v>1</v>
      </c>
      <c r="B4" s="63" t="s">
        <v>2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 t="s">
        <v>3</v>
      </c>
    </row>
    <row r="5" spans="1:15" ht="42" customHeight="1">
      <c r="A5" s="63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3"/>
    </row>
    <row r="6" spans="1:15" ht="20.25" customHeight="1">
      <c r="A6" s="63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3"/>
    </row>
    <row r="7" spans="1:26" ht="18.75" customHeight="1">
      <c r="A7" s="8" t="s">
        <v>27</v>
      </c>
      <c r="B7" s="9">
        <f aca="true" t="shared" si="0" ref="B7:O7">B8+B11</f>
        <v>337148</v>
      </c>
      <c r="C7" s="9">
        <f t="shared" si="0"/>
        <v>236623</v>
      </c>
      <c r="D7" s="9">
        <f t="shared" si="0"/>
        <v>244850</v>
      </c>
      <c r="E7" s="9">
        <f t="shared" si="0"/>
        <v>60713</v>
      </c>
      <c r="F7" s="9">
        <f t="shared" si="0"/>
        <v>204111</v>
      </c>
      <c r="G7" s="9">
        <f t="shared" si="0"/>
        <v>320020</v>
      </c>
      <c r="H7" s="9">
        <f t="shared" si="0"/>
        <v>39542</v>
      </c>
      <c r="I7" s="9">
        <f t="shared" si="0"/>
        <v>244416</v>
      </c>
      <c r="J7" s="9">
        <f t="shared" si="0"/>
        <v>210275</v>
      </c>
      <c r="K7" s="9">
        <f t="shared" si="0"/>
        <v>302091</v>
      </c>
      <c r="L7" s="9">
        <f t="shared" si="0"/>
        <v>238557</v>
      </c>
      <c r="M7" s="9">
        <f t="shared" si="0"/>
        <v>113081</v>
      </c>
      <c r="N7" s="9">
        <f t="shared" si="0"/>
        <v>73185</v>
      </c>
      <c r="O7" s="9">
        <f t="shared" si="0"/>
        <v>2624612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13569</v>
      </c>
      <c r="C8" s="11">
        <f t="shared" si="1"/>
        <v>13554</v>
      </c>
      <c r="D8" s="11">
        <f t="shared" si="1"/>
        <v>10812</v>
      </c>
      <c r="E8" s="11">
        <f t="shared" si="1"/>
        <v>2271</v>
      </c>
      <c r="F8" s="11">
        <f t="shared" si="1"/>
        <v>8247</v>
      </c>
      <c r="G8" s="11">
        <f t="shared" si="1"/>
        <v>11567</v>
      </c>
      <c r="H8" s="11">
        <f t="shared" si="1"/>
        <v>2152</v>
      </c>
      <c r="I8" s="11">
        <f t="shared" si="1"/>
        <v>14675</v>
      </c>
      <c r="J8" s="11">
        <f t="shared" si="1"/>
        <v>10651</v>
      </c>
      <c r="K8" s="11">
        <f t="shared" si="1"/>
        <v>8450</v>
      </c>
      <c r="L8" s="11">
        <f t="shared" si="1"/>
        <v>7312</v>
      </c>
      <c r="M8" s="11">
        <f t="shared" si="1"/>
        <v>5027</v>
      </c>
      <c r="N8" s="11">
        <f t="shared" si="1"/>
        <v>4068</v>
      </c>
      <c r="O8" s="11">
        <f t="shared" si="1"/>
        <v>112355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13569</v>
      </c>
      <c r="C9" s="11">
        <v>13554</v>
      </c>
      <c r="D9" s="11">
        <v>10812</v>
      </c>
      <c r="E9" s="11">
        <v>2271</v>
      </c>
      <c r="F9" s="11">
        <v>8247</v>
      </c>
      <c r="G9" s="11">
        <v>11567</v>
      </c>
      <c r="H9" s="11">
        <v>2152</v>
      </c>
      <c r="I9" s="11">
        <v>14672</v>
      </c>
      <c r="J9" s="11">
        <v>10651</v>
      </c>
      <c r="K9" s="11">
        <v>8442</v>
      </c>
      <c r="L9" s="11">
        <v>7312</v>
      </c>
      <c r="M9" s="11">
        <v>5018</v>
      </c>
      <c r="N9" s="11">
        <v>4057</v>
      </c>
      <c r="O9" s="11">
        <f>SUM(B9:N9)</f>
        <v>112324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3</v>
      </c>
      <c r="J10" s="13">
        <v>0</v>
      </c>
      <c r="K10" s="13">
        <v>8</v>
      </c>
      <c r="L10" s="13">
        <v>0</v>
      </c>
      <c r="M10" s="13">
        <v>9</v>
      </c>
      <c r="N10" s="13">
        <v>11</v>
      </c>
      <c r="O10" s="11">
        <f>SUM(B10:N10)</f>
        <v>31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323579</v>
      </c>
      <c r="C11" s="13">
        <v>223069</v>
      </c>
      <c r="D11" s="13">
        <v>234038</v>
      </c>
      <c r="E11" s="13">
        <v>58442</v>
      </c>
      <c r="F11" s="13">
        <v>195864</v>
      </c>
      <c r="G11" s="13">
        <v>308453</v>
      </c>
      <c r="H11" s="13">
        <v>37390</v>
      </c>
      <c r="I11" s="13">
        <v>229741</v>
      </c>
      <c r="J11" s="13">
        <v>199624</v>
      </c>
      <c r="K11" s="13">
        <v>293641</v>
      </c>
      <c r="L11" s="13">
        <v>231245</v>
      </c>
      <c r="M11" s="13">
        <v>108054</v>
      </c>
      <c r="N11" s="13">
        <v>69117</v>
      </c>
      <c r="O11" s="11">
        <f>SUM(B11:N11)</f>
        <v>2512257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66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1.242446691136619</v>
      </c>
      <c r="C16" s="19">
        <v>1.286472484444875</v>
      </c>
      <c r="D16" s="19">
        <v>1.25033021588578</v>
      </c>
      <c r="E16" s="19">
        <v>0.907257179653761</v>
      </c>
      <c r="F16" s="19">
        <v>1.337852404681905</v>
      </c>
      <c r="G16" s="19">
        <v>1.486870989323844</v>
      </c>
      <c r="H16" s="19">
        <v>1.555004804573251</v>
      </c>
      <c r="I16" s="19">
        <v>1.233833090933105</v>
      </c>
      <c r="J16" s="19">
        <v>1.299954749579418</v>
      </c>
      <c r="K16" s="19">
        <v>1.215143165704415</v>
      </c>
      <c r="L16" s="19">
        <v>1.242752089673713</v>
      </c>
      <c r="M16" s="19">
        <v>1.262825345855804</v>
      </c>
      <c r="N16" s="19">
        <v>1.137699548476318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67</v>
      </c>
      <c r="B18" s="24">
        <f aca="true" t="shared" si="2" ref="B18:N18">SUM(B19:B27)</f>
        <v>1363199.7200000002</v>
      </c>
      <c r="C18" s="24">
        <f t="shared" si="2"/>
        <v>997328.3300000001</v>
      </c>
      <c r="D18" s="24">
        <f t="shared" si="2"/>
        <v>871356.9900000001</v>
      </c>
      <c r="E18" s="24">
        <f t="shared" si="2"/>
        <v>274361.47000000003</v>
      </c>
      <c r="F18" s="24">
        <f t="shared" si="2"/>
        <v>896854.6900000001</v>
      </c>
      <c r="G18" s="24">
        <f t="shared" si="2"/>
        <v>1308791.5</v>
      </c>
      <c r="H18" s="24">
        <f t="shared" si="2"/>
        <v>223308.26</v>
      </c>
      <c r="I18" s="24">
        <f t="shared" si="2"/>
        <v>992606.8600000002</v>
      </c>
      <c r="J18" s="24">
        <f t="shared" si="2"/>
        <v>889486.1900000002</v>
      </c>
      <c r="K18" s="24">
        <f t="shared" si="2"/>
        <v>1155535.1099999996</v>
      </c>
      <c r="L18" s="24">
        <f t="shared" si="2"/>
        <v>1067849.57</v>
      </c>
      <c r="M18" s="24">
        <f t="shared" si="2"/>
        <v>595748.97</v>
      </c>
      <c r="N18" s="24">
        <f t="shared" si="2"/>
        <v>309587.91</v>
      </c>
      <c r="O18" s="24">
        <f>O19+O20+O21+O22+O23+O24+O25+O27</f>
        <v>10942644.49</v>
      </c>
      <c r="Q18" s="25"/>
      <c r="R18" s="59"/>
      <c r="S18" s="59"/>
      <c r="T18" s="59"/>
      <c r="U18" s="59"/>
      <c r="V18" s="59"/>
      <c r="W18" s="59"/>
    </row>
    <row r="19" spans="1:15" ht="18.75" customHeight="1">
      <c r="A19" s="26" t="s">
        <v>34</v>
      </c>
      <c r="B19" s="30">
        <f aca="true" t="shared" si="3" ref="B19:N19">ROUND((B13+B14)*B7,2)</f>
        <v>990001.39</v>
      </c>
      <c r="C19" s="30">
        <f t="shared" si="3"/>
        <v>717795.87</v>
      </c>
      <c r="D19" s="30">
        <f t="shared" si="3"/>
        <v>651398.94</v>
      </c>
      <c r="E19" s="30">
        <f t="shared" si="3"/>
        <v>275934.51</v>
      </c>
      <c r="F19" s="30">
        <f t="shared" si="3"/>
        <v>629396.68</v>
      </c>
      <c r="G19" s="30">
        <f t="shared" si="3"/>
        <v>811954.74</v>
      </c>
      <c r="H19" s="30">
        <f t="shared" si="3"/>
        <v>134699.82</v>
      </c>
      <c r="I19" s="30">
        <f t="shared" si="3"/>
        <v>736205.43</v>
      </c>
      <c r="J19" s="30">
        <f t="shared" si="3"/>
        <v>637049.14</v>
      </c>
      <c r="K19" s="30">
        <f t="shared" si="3"/>
        <v>865098</v>
      </c>
      <c r="L19" s="30">
        <f t="shared" si="3"/>
        <v>777862.81</v>
      </c>
      <c r="M19" s="30">
        <f t="shared" si="3"/>
        <v>425478.57</v>
      </c>
      <c r="N19" s="30">
        <f t="shared" si="3"/>
        <v>248733.86</v>
      </c>
      <c r="O19" s="30">
        <f>SUM(B19:N19)</f>
        <v>7901609.760000001</v>
      </c>
    </row>
    <row r="20" spans="1:23" ht="18.75" customHeight="1">
      <c r="A20" s="26" t="s">
        <v>35</v>
      </c>
      <c r="B20" s="30">
        <f>IF(B16&lt;&gt;0,ROUND((B16-1)*B19,2),0)</f>
        <v>240022.56</v>
      </c>
      <c r="C20" s="30">
        <f aca="true" t="shared" si="4" ref="C20:N20">IF(C16&lt;&gt;0,ROUND((C16-1)*C19,2),0)</f>
        <v>205628.77</v>
      </c>
      <c r="D20" s="30">
        <f t="shared" si="4"/>
        <v>163064.84</v>
      </c>
      <c r="E20" s="30">
        <f t="shared" si="4"/>
        <v>-25590.94</v>
      </c>
      <c r="F20" s="30">
        <f t="shared" si="4"/>
        <v>212643.18</v>
      </c>
      <c r="G20" s="30">
        <f t="shared" si="4"/>
        <v>395317.21</v>
      </c>
      <c r="H20" s="30">
        <f t="shared" si="4"/>
        <v>74759.05</v>
      </c>
      <c r="I20" s="30">
        <f t="shared" si="4"/>
        <v>172149.19</v>
      </c>
      <c r="J20" s="30">
        <f t="shared" si="4"/>
        <v>191085.92</v>
      </c>
      <c r="K20" s="30">
        <f t="shared" si="4"/>
        <v>186119.92</v>
      </c>
      <c r="L20" s="30">
        <f t="shared" si="4"/>
        <v>188827.82</v>
      </c>
      <c r="M20" s="30">
        <f t="shared" si="4"/>
        <v>111826.55</v>
      </c>
      <c r="N20" s="30">
        <f t="shared" si="4"/>
        <v>34250.54</v>
      </c>
      <c r="O20" s="30">
        <f aca="true" t="shared" si="5" ref="O20:O27">SUM(B20:N20)</f>
        <v>2150104.61</v>
      </c>
      <c r="W20" s="60"/>
    </row>
    <row r="21" spans="1:15" ht="18.75" customHeight="1">
      <c r="A21" s="26" t="s">
        <v>36</v>
      </c>
      <c r="B21" s="30">
        <v>66739.82</v>
      </c>
      <c r="C21" s="30">
        <v>44407.39</v>
      </c>
      <c r="D21" s="30">
        <v>29844.8</v>
      </c>
      <c r="E21" s="30">
        <v>12880.02</v>
      </c>
      <c r="F21" s="30">
        <v>34671.34</v>
      </c>
      <c r="G21" s="30">
        <v>55427.2</v>
      </c>
      <c r="H21" s="30">
        <v>5734.15</v>
      </c>
      <c r="I21" s="30">
        <v>38959.37</v>
      </c>
      <c r="J21" s="30">
        <v>39547.43</v>
      </c>
      <c r="K21" s="30">
        <v>59514.69</v>
      </c>
      <c r="L21" s="30">
        <v>56608.63</v>
      </c>
      <c r="M21" s="30">
        <v>26422.52</v>
      </c>
      <c r="N21" s="30">
        <v>15729.99</v>
      </c>
      <c r="O21" s="30">
        <f t="shared" si="5"/>
        <v>486487.35000000003</v>
      </c>
    </row>
    <row r="22" spans="1:15" ht="18.75" customHeight="1">
      <c r="A22" s="26" t="s">
        <v>37</v>
      </c>
      <c r="B22" s="30">
        <v>3458.86</v>
      </c>
      <c r="C22" s="30">
        <v>3458.86</v>
      </c>
      <c r="D22" s="30">
        <v>1729.43</v>
      </c>
      <c r="E22" s="30">
        <v>1729.43</v>
      </c>
      <c r="F22" s="30">
        <v>1729.43</v>
      </c>
      <c r="G22" s="30">
        <v>1729.43</v>
      </c>
      <c r="H22" s="30">
        <v>1729.43</v>
      </c>
      <c r="I22" s="30">
        <v>1729.43</v>
      </c>
      <c r="J22" s="30">
        <v>1729.43</v>
      </c>
      <c r="K22" s="30">
        <v>1729.43</v>
      </c>
      <c r="L22" s="30">
        <v>1729.43</v>
      </c>
      <c r="M22" s="30">
        <v>1729.43</v>
      </c>
      <c r="N22" s="30">
        <v>1729.43</v>
      </c>
      <c r="O22" s="30">
        <f t="shared" si="5"/>
        <v>25941.45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-7792.57</v>
      </c>
      <c r="E23" s="30">
        <v>0</v>
      </c>
      <c r="F23" s="30">
        <v>-10664.45</v>
      </c>
      <c r="G23" s="30">
        <v>0</v>
      </c>
      <c r="H23" s="30">
        <v>-2527.74</v>
      </c>
      <c r="I23" s="30">
        <v>0</v>
      </c>
      <c r="J23" s="30">
        <v>-6798.13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-27782.890000000003</v>
      </c>
    </row>
    <row r="24" spans="1:26" ht="18.75" customHeight="1">
      <c r="A24" s="26" t="s">
        <v>68</v>
      </c>
      <c r="B24" s="30">
        <v>1094.19</v>
      </c>
      <c r="C24" s="30">
        <v>818.04</v>
      </c>
      <c r="D24" s="30">
        <v>706.01</v>
      </c>
      <c r="E24" s="30">
        <v>224.05</v>
      </c>
      <c r="F24" s="30">
        <v>729.46</v>
      </c>
      <c r="G24" s="30">
        <v>1065.53</v>
      </c>
      <c r="H24" s="30">
        <v>179.76</v>
      </c>
      <c r="I24" s="30">
        <v>799.8</v>
      </c>
      <c r="J24" s="30">
        <v>726.85</v>
      </c>
      <c r="K24" s="30">
        <v>937.88</v>
      </c>
      <c r="L24" s="30">
        <v>862.32</v>
      </c>
      <c r="M24" s="30">
        <v>476.75</v>
      </c>
      <c r="N24" s="30">
        <v>250.1</v>
      </c>
      <c r="O24" s="30">
        <f t="shared" si="5"/>
        <v>8870.74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69</v>
      </c>
      <c r="B25" s="30">
        <v>905.1</v>
      </c>
      <c r="C25" s="30">
        <v>665.13</v>
      </c>
      <c r="D25" s="30">
        <v>623.4</v>
      </c>
      <c r="E25" s="30">
        <v>190.4</v>
      </c>
      <c r="F25" s="30">
        <v>627.33</v>
      </c>
      <c r="G25" s="30">
        <v>809.87</v>
      </c>
      <c r="H25" s="30">
        <v>156.5</v>
      </c>
      <c r="I25" s="30">
        <v>620.82</v>
      </c>
      <c r="J25" s="30">
        <v>603.82</v>
      </c>
      <c r="K25" s="30">
        <v>761.68</v>
      </c>
      <c r="L25" s="30">
        <v>680.76</v>
      </c>
      <c r="M25" s="30">
        <v>383.45</v>
      </c>
      <c r="N25" s="30">
        <v>213.89</v>
      </c>
      <c r="O25" s="30">
        <f t="shared" si="5"/>
        <v>7242.150000000001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70</v>
      </c>
      <c r="B26" s="30">
        <v>422.22</v>
      </c>
      <c r="C26" s="30">
        <v>310.28</v>
      </c>
      <c r="D26" s="30">
        <v>290.81</v>
      </c>
      <c r="E26" s="30">
        <v>88.82</v>
      </c>
      <c r="F26" s="30">
        <v>292.63</v>
      </c>
      <c r="G26" s="30">
        <v>377.81</v>
      </c>
      <c r="H26" s="30">
        <v>73.01</v>
      </c>
      <c r="I26" s="30">
        <v>287.77</v>
      </c>
      <c r="J26" s="30">
        <v>281.68</v>
      </c>
      <c r="K26" s="30">
        <v>349.82</v>
      </c>
      <c r="L26" s="30">
        <v>317.58</v>
      </c>
      <c r="M26" s="30">
        <v>178.87</v>
      </c>
      <c r="N26" s="30">
        <v>99.78</v>
      </c>
      <c r="O26" s="30">
        <f t="shared" si="5"/>
        <v>3371.0799999999995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71</v>
      </c>
      <c r="B27" s="30">
        <v>60555.58</v>
      </c>
      <c r="C27" s="30">
        <v>24243.99</v>
      </c>
      <c r="D27" s="30">
        <v>31491.33</v>
      </c>
      <c r="E27" s="30">
        <v>8905.18</v>
      </c>
      <c r="F27" s="30">
        <v>27429.09</v>
      </c>
      <c r="G27" s="30">
        <v>42109.71</v>
      </c>
      <c r="H27" s="30">
        <v>8504.28</v>
      </c>
      <c r="I27" s="30">
        <v>41855.05</v>
      </c>
      <c r="J27" s="30">
        <v>25260.05</v>
      </c>
      <c r="K27" s="30">
        <v>41023.69</v>
      </c>
      <c r="L27" s="30">
        <v>40960.22</v>
      </c>
      <c r="M27" s="30">
        <v>29252.83</v>
      </c>
      <c r="N27" s="30">
        <v>8580.32</v>
      </c>
      <c r="O27" s="30">
        <f t="shared" si="5"/>
        <v>390171.32000000007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72</v>
      </c>
      <c r="B29" s="30">
        <f aca="true" t="shared" si="6" ref="B29:O29">+B30+B32+B52+B53+B56-B57</f>
        <v>1494096.1500000001</v>
      </c>
      <c r="C29" s="30">
        <f>+C30+C32+C52+C53+C56-C57</f>
        <v>1099616.4800000002</v>
      </c>
      <c r="D29" s="30">
        <f t="shared" si="6"/>
        <v>973620.1499999999</v>
      </c>
      <c r="E29" s="30">
        <f t="shared" si="6"/>
        <v>297421.10000000003</v>
      </c>
      <c r="F29" s="30">
        <f t="shared" si="6"/>
        <v>1028603.22</v>
      </c>
      <c r="G29" s="30">
        <f t="shared" si="6"/>
        <v>1413461.63</v>
      </c>
      <c r="H29" s="30">
        <f t="shared" si="6"/>
        <v>283656.32999999996</v>
      </c>
      <c r="I29" s="30">
        <f t="shared" si="6"/>
        <v>1043819.0500000002</v>
      </c>
      <c r="J29" s="30">
        <f t="shared" si="6"/>
        <v>966126.79</v>
      </c>
      <c r="K29" s="30">
        <f t="shared" si="6"/>
        <v>1276820.47</v>
      </c>
      <c r="L29" s="30">
        <f t="shared" si="6"/>
        <v>1198582.32</v>
      </c>
      <c r="M29" s="30">
        <f t="shared" si="6"/>
        <v>642620.86</v>
      </c>
      <c r="N29" s="30">
        <f t="shared" si="6"/>
        <v>334486.45999999996</v>
      </c>
      <c r="O29" s="30">
        <f t="shared" si="6"/>
        <v>12052931.009999996</v>
      </c>
    </row>
    <row r="30" spans="1:15" ht="18.75" customHeight="1">
      <c r="A30" s="26" t="s">
        <v>39</v>
      </c>
      <c r="B30" s="31">
        <f>+B31</f>
        <v>-59703.6</v>
      </c>
      <c r="C30" s="31">
        <f>+C31</f>
        <v>-59637.6</v>
      </c>
      <c r="D30" s="31">
        <f aca="true" t="shared" si="7" ref="D30:O30">+D31</f>
        <v>-47572.8</v>
      </c>
      <c r="E30" s="31">
        <f t="shared" si="7"/>
        <v>-9992.4</v>
      </c>
      <c r="F30" s="31">
        <f t="shared" si="7"/>
        <v>-36286.8</v>
      </c>
      <c r="G30" s="31">
        <f t="shared" si="7"/>
        <v>-50894.8</v>
      </c>
      <c r="H30" s="31">
        <f t="shared" si="7"/>
        <v>-9468.8</v>
      </c>
      <c r="I30" s="31">
        <f t="shared" si="7"/>
        <v>-64556.8</v>
      </c>
      <c r="J30" s="31">
        <f t="shared" si="7"/>
        <v>-46864.4</v>
      </c>
      <c r="K30" s="31">
        <f t="shared" si="7"/>
        <v>-37144.8</v>
      </c>
      <c r="L30" s="31">
        <f t="shared" si="7"/>
        <v>-32172.8</v>
      </c>
      <c r="M30" s="31">
        <f t="shared" si="7"/>
        <v>-22079.2</v>
      </c>
      <c r="N30" s="31">
        <f t="shared" si="7"/>
        <v>-17850.8</v>
      </c>
      <c r="O30" s="31">
        <f t="shared" si="7"/>
        <v>-494225.6</v>
      </c>
    </row>
    <row r="31" spans="1:26" ht="18.75" customHeight="1">
      <c r="A31" s="27" t="s">
        <v>40</v>
      </c>
      <c r="B31" s="16">
        <f>ROUND((-B9)*$G$3,2)</f>
        <v>-59703.6</v>
      </c>
      <c r="C31" s="16">
        <f aca="true" t="shared" si="8" ref="C31:N31">ROUND((-C9)*$G$3,2)</f>
        <v>-59637.6</v>
      </c>
      <c r="D31" s="16">
        <f t="shared" si="8"/>
        <v>-47572.8</v>
      </c>
      <c r="E31" s="16">
        <f t="shared" si="8"/>
        <v>-9992.4</v>
      </c>
      <c r="F31" s="16">
        <f t="shared" si="8"/>
        <v>-36286.8</v>
      </c>
      <c r="G31" s="16">
        <f t="shared" si="8"/>
        <v>-50894.8</v>
      </c>
      <c r="H31" s="16">
        <f t="shared" si="8"/>
        <v>-9468.8</v>
      </c>
      <c r="I31" s="16">
        <f t="shared" si="8"/>
        <v>-64556.8</v>
      </c>
      <c r="J31" s="16">
        <f t="shared" si="8"/>
        <v>-46864.4</v>
      </c>
      <c r="K31" s="16">
        <f t="shared" si="8"/>
        <v>-37144.8</v>
      </c>
      <c r="L31" s="16">
        <f t="shared" si="8"/>
        <v>-32172.8</v>
      </c>
      <c r="M31" s="16">
        <f t="shared" si="8"/>
        <v>-22079.2</v>
      </c>
      <c r="N31" s="16">
        <f t="shared" si="8"/>
        <v>-17850.8</v>
      </c>
      <c r="O31" s="32">
        <f aca="true" t="shared" si="9" ref="O31:O57">SUM(B31:N31)</f>
        <v>-494225.6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-6084.38</v>
      </c>
      <c r="C32" s="31">
        <f aca="true" t="shared" si="10" ref="C32:O32">SUM(C33:C50)</f>
        <v>-4548.8</v>
      </c>
      <c r="D32" s="31">
        <f t="shared" si="10"/>
        <v>-3925.87</v>
      </c>
      <c r="E32" s="31">
        <f t="shared" si="10"/>
        <v>-1245.85</v>
      </c>
      <c r="F32" s="31">
        <f t="shared" si="10"/>
        <v>-4056.25</v>
      </c>
      <c r="G32" s="31">
        <f t="shared" si="10"/>
        <v>-5925.02</v>
      </c>
      <c r="H32" s="31">
        <f t="shared" si="10"/>
        <v>-2073.6</v>
      </c>
      <c r="I32" s="31">
        <f t="shared" si="10"/>
        <v>-4447.39</v>
      </c>
      <c r="J32" s="31">
        <f t="shared" si="10"/>
        <v>-4041.76</v>
      </c>
      <c r="K32" s="31">
        <f t="shared" si="10"/>
        <v>-5215.18</v>
      </c>
      <c r="L32" s="31">
        <f t="shared" si="10"/>
        <v>-4795.07</v>
      </c>
      <c r="M32" s="31">
        <f t="shared" si="10"/>
        <v>-2651.05</v>
      </c>
      <c r="N32" s="31">
        <f t="shared" si="10"/>
        <v>-1390.72</v>
      </c>
      <c r="O32" s="31">
        <f t="shared" si="10"/>
        <v>-50400.94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73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74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-6084.38</v>
      </c>
      <c r="C41" s="33">
        <v>-4548.8</v>
      </c>
      <c r="D41" s="33">
        <v>-3925.87</v>
      </c>
      <c r="E41" s="33">
        <v>-1245.85</v>
      </c>
      <c r="F41" s="33">
        <v>-4056.25</v>
      </c>
      <c r="G41" s="33">
        <v>-5925.02</v>
      </c>
      <c r="H41" s="33">
        <v>-999.58</v>
      </c>
      <c r="I41" s="33">
        <v>-4447.39</v>
      </c>
      <c r="J41" s="33">
        <v>-4041.76</v>
      </c>
      <c r="K41" s="33">
        <v>-5215.18</v>
      </c>
      <c r="L41" s="33">
        <v>-4795.07</v>
      </c>
      <c r="M41" s="33">
        <v>-2651.05</v>
      </c>
      <c r="N41" s="33">
        <v>-1390.72</v>
      </c>
      <c r="O41" s="33">
        <f t="shared" si="9"/>
        <v>-49326.920000000006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76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-1074.02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-1074.02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78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79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80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81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82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83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1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84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1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48</v>
      </c>
      <c r="B52" s="35">
        <v>1522164.55</v>
      </c>
      <c r="C52" s="35">
        <v>1148336.4300000002</v>
      </c>
      <c r="D52" s="35">
        <v>1005337.49</v>
      </c>
      <c r="E52" s="35">
        <v>303412.33</v>
      </c>
      <c r="F52" s="35">
        <v>1051645.02</v>
      </c>
      <c r="G52" s="35">
        <v>1448348.22</v>
      </c>
      <c r="H52" s="35">
        <v>290039.76</v>
      </c>
      <c r="I52" s="35">
        <v>1086489.31</v>
      </c>
      <c r="J52" s="35">
        <v>1001352.54</v>
      </c>
      <c r="K52" s="35">
        <v>1292551.57</v>
      </c>
      <c r="L52" s="35">
        <v>1210051.28</v>
      </c>
      <c r="M52" s="35">
        <v>649036.34</v>
      </c>
      <c r="N52" s="35">
        <v>348454.61</v>
      </c>
      <c r="O52" s="33">
        <f t="shared" si="9"/>
        <v>12357219.449999997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85</v>
      </c>
      <c r="B53" s="35">
        <v>37719.58</v>
      </c>
      <c r="C53" s="35">
        <v>15466.45</v>
      </c>
      <c r="D53" s="35">
        <v>19781.33</v>
      </c>
      <c r="E53" s="35">
        <v>5247.02</v>
      </c>
      <c r="F53" s="35">
        <v>17301.25</v>
      </c>
      <c r="G53" s="35">
        <v>21933.23</v>
      </c>
      <c r="H53" s="35">
        <v>5158.97</v>
      </c>
      <c r="I53" s="35">
        <v>26333.93</v>
      </c>
      <c r="J53" s="35">
        <v>15680.41</v>
      </c>
      <c r="K53" s="35">
        <v>26628.88</v>
      </c>
      <c r="L53" s="35">
        <v>25498.91</v>
      </c>
      <c r="M53" s="35">
        <v>18314.77</v>
      </c>
      <c r="N53" s="35">
        <v>5273.37</v>
      </c>
      <c r="O53" s="33">
        <f t="shared" si="9"/>
        <v>240338.1</v>
      </c>
      <c r="P53"/>
      <c r="Q53" s="66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49</v>
      </c>
      <c r="B55" s="36">
        <f aca="true" t="shared" si="12" ref="B55:N55">+B18+B29</f>
        <v>2857295.87</v>
      </c>
      <c r="C55" s="36">
        <f t="shared" si="12"/>
        <v>2096944.8100000003</v>
      </c>
      <c r="D55" s="36">
        <f t="shared" si="12"/>
        <v>1844977.1400000001</v>
      </c>
      <c r="E55" s="36">
        <f t="shared" si="12"/>
        <v>571782.5700000001</v>
      </c>
      <c r="F55" s="36">
        <f t="shared" si="12"/>
        <v>1925457.9100000001</v>
      </c>
      <c r="G55" s="36">
        <f t="shared" si="12"/>
        <v>2722253.13</v>
      </c>
      <c r="H55" s="36">
        <f t="shared" si="12"/>
        <v>506964.58999999997</v>
      </c>
      <c r="I55" s="36">
        <f t="shared" si="12"/>
        <v>2036425.9100000004</v>
      </c>
      <c r="J55" s="36">
        <f t="shared" si="12"/>
        <v>1855612.9800000002</v>
      </c>
      <c r="K55" s="36">
        <f t="shared" si="12"/>
        <v>2432355.5799999996</v>
      </c>
      <c r="L55" s="36">
        <f t="shared" si="12"/>
        <v>2266431.89</v>
      </c>
      <c r="M55" s="36">
        <f t="shared" si="12"/>
        <v>1238369.83</v>
      </c>
      <c r="N55" s="36">
        <f t="shared" si="12"/>
        <v>644074.3699999999</v>
      </c>
      <c r="O55" s="36">
        <f>SUM(B55:N55)</f>
        <v>22998946.580000002</v>
      </c>
      <c r="P55"/>
      <c r="Q55" s="43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50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 s="43"/>
      <c r="R56"/>
      <c r="S56"/>
    </row>
    <row r="57" spans="1:19" ht="18.75" customHeight="1">
      <c r="A57" s="37" t="s">
        <v>51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52</v>
      </c>
      <c r="B61" s="51">
        <f aca="true" t="shared" si="13" ref="B61:O61">SUM(B62:B72)</f>
        <v>2857295.8700000006</v>
      </c>
      <c r="C61" s="51">
        <f t="shared" si="13"/>
        <v>2096944.81</v>
      </c>
      <c r="D61" s="51">
        <f t="shared" si="13"/>
        <v>1844977.14</v>
      </c>
      <c r="E61" s="51">
        <f t="shared" si="13"/>
        <v>571782.5700000001</v>
      </c>
      <c r="F61" s="51">
        <f t="shared" si="13"/>
        <v>1925457.9100000001</v>
      </c>
      <c r="G61" s="51">
        <f t="shared" si="13"/>
        <v>2722253.13</v>
      </c>
      <c r="H61" s="51">
        <f t="shared" si="13"/>
        <v>506964.58999999997</v>
      </c>
      <c r="I61" s="51">
        <f t="shared" si="13"/>
        <v>2036425.92</v>
      </c>
      <c r="J61" s="51">
        <f t="shared" si="13"/>
        <v>1855612.98</v>
      </c>
      <c r="K61" s="51">
        <f t="shared" si="13"/>
        <v>2432355.58</v>
      </c>
      <c r="L61" s="51">
        <f t="shared" si="13"/>
        <v>2266431.8899999997</v>
      </c>
      <c r="M61" s="51">
        <f t="shared" si="13"/>
        <v>1238369.83</v>
      </c>
      <c r="N61" s="51">
        <f t="shared" si="13"/>
        <v>644074.37</v>
      </c>
      <c r="O61" s="36">
        <f t="shared" si="13"/>
        <v>22998946.59</v>
      </c>
      <c r="Q61"/>
    </row>
    <row r="62" spans="1:18" ht="18.75" customHeight="1">
      <c r="A62" s="26" t="s">
        <v>53</v>
      </c>
      <c r="B62" s="51">
        <v>2344250.6500000004</v>
      </c>
      <c r="C62" s="51">
        <v>1512572.95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3856823.6000000006</v>
      </c>
      <c r="P62"/>
      <c r="Q62"/>
      <c r="R62" s="43"/>
    </row>
    <row r="63" spans="1:16" ht="18.75" customHeight="1">
      <c r="A63" s="26" t="s">
        <v>54</v>
      </c>
      <c r="B63" s="51">
        <v>513045.22000000003</v>
      </c>
      <c r="C63" s="51">
        <v>584371.8600000001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1097417.08</v>
      </c>
      <c r="P63"/>
    </row>
    <row r="64" spans="1:17" ht="18.75" customHeight="1">
      <c r="A64" s="26" t="s">
        <v>55</v>
      </c>
      <c r="B64" s="52">
        <v>0</v>
      </c>
      <c r="C64" s="52">
        <v>0</v>
      </c>
      <c r="D64" s="31">
        <v>1844977.14</v>
      </c>
      <c r="E64" s="52">
        <v>0</v>
      </c>
      <c r="F64" s="52">
        <v>0</v>
      </c>
      <c r="G64" s="52">
        <v>0</v>
      </c>
      <c r="H64" s="51">
        <v>506964.58999999997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2351941.73</v>
      </c>
      <c r="Q64"/>
    </row>
    <row r="65" spans="1:18" ht="18.75" customHeight="1">
      <c r="A65" s="26" t="s">
        <v>56</v>
      </c>
      <c r="B65" s="52">
        <v>0</v>
      </c>
      <c r="C65" s="52">
        <v>0</v>
      </c>
      <c r="D65" s="52">
        <v>0</v>
      </c>
      <c r="E65" s="31">
        <v>571782.5700000001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571782.5700000001</v>
      </c>
      <c r="R65"/>
    </row>
    <row r="66" spans="1:19" ht="18.75" customHeight="1">
      <c r="A66" s="26" t="s">
        <v>57</v>
      </c>
      <c r="B66" s="52">
        <v>0</v>
      </c>
      <c r="C66" s="52">
        <v>0</v>
      </c>
      <c r="D66" s="52">
        <v>0</v>
      </c>
      <c r="E66" s="52">
        <v>0</v>
      </c>
      <c r="F66" s="31">
        <v>1925457.9100000001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1925457.9100000001</v>
      </c>
      <c r="S66"/>
    </row>
    <row r="67" spans="1:20" ht="18.75" customHeight="1">
      <c r="A67" s="26" t="s">
        <v>58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2722253.13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2722253.13</v>
      </c>
      <c r="T67"/>
    </row>
    <row r="68" spans="1:21" ht="18.75" customHeight="1">
      <c r="A68" s="26" t="s">
        <v>59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2036425.92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2036425.92</v>
      </c>
      <c r="U68"/>
    </row>
    <row r="69" spans="1:22" ht="18.75" customHeight="1">
      <c r="A69" s="26" t="s">
        <v>60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1855612.98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1855612.98</v>
      </c>
      <c r="V69"/>
    </row>
    <row r="70" spans="1:23" ht="18.75" customHeight="1">
      <c r="A70" s="26" t="s">
        <v>61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2432355.58</v>
      </c>
      <c r="L70" s="31">
        <v>2266431.8899999997</v>
      </c>
      <c r="M70" s="52">
        <v>0</v>
      </c>
      <c r="N70" s="52">
        <v>0</v>
      </c>
      <c r="O70" s="36">
        <f t="shared" si="14"/>
        <v>4698787.47</v>
      </c>
      <c r="P70"/>
      <c r="W70"/>
    </row>
    <row r="71" spans="1:25" ht="18.75" customHeight="1">
      <c r="A71" s="26" t="s">
        <v>62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1238369.83</v>
      </c>
      <c r="N71" s="52">
        <v>0</v>
      </c>
      <c r="O71" s="36">
        <f t="shared" si="14"/>
        <v>1238369.83</v>
      </c>
      <c r="R71"/>
      <c r="Y71"/>
    </row>
    <row r="72" spans="1:26" ht="18.75" customHeight="1">
      <c r="A72" s="38" t="s">
        <v>63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644074.37</v>
      </c>
      <c r="O72" s="55">
        <f t="shared" si="14"/>
        <v>644074.37</v>
      </c>
      <c r="P72"/>
      <c r="S72"/>
      <c r="Z72"/>
    </row>
    <row r="73" spans="1:12" ht="21" customHeight="1">
      <c r="A73" s="56" t="s">
        <v>86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5" t="s">
        <v>87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4" ht="13.5">
      <c r="B77"/>
      <c r="C7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spans="4:11" ht="13.5">
      <c r="D84"/>
      <c r="K84"/>
    </row>
    <row r="85" spans="4:12" ht="13.5">
      <c r="D85"/>
      <c r="L85"/>
    </row>
    <row r="86" spans="4:13" ht="13.5">
      <c r="D86"/>
      <c r="M86"/>
    </row>
    <row r="87" spans="4:14" ht="13.5">
      <c r="D87"/>
      <c r="N87"/>
    </row>
    <row r="88" ht="13.5">
      <c r="D88"/>
    </row>
    <row r="89" ht="13.5">
      <c r="D89"/>
    </row>
    <row r="90" ht="13.5">
      <c r="D90"/>
    </row>
    <row r="91" ht="13.5">
      <c r="D91"/>
    </row>
    <row r="96" spans="2:3" ht="13.5">
      <c r="B96" s="42"/>
      <c r="C96" s="42"/>
    </row>
    <row r="97" spans="2:3" ht="13.5">
      <c r="B97" s="42"/>
      <c r="C97" s="42"/>
    </row>
    <row r="114" spans="2:14" ht="13.5"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6" spans="2:14" ht="13.5">
      <c r="B116"/>
      <c r="C116"/>
      <c r="D116"/>
      <c r="E116"/>
      <c r="F116"/>
      <c r="G116"/>
      <c r="H116"/>
      <c r="I116"/>
      <c r="J116"/>
      <c r="K116"/>
      <c r="L116"/>
      <c r="M116"/>
      <c r="N116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2022-07-18T13:36:11Z</dcterms:modified>
  <cp:category/>
  <cp:version/>
  <cp:contentType/>
  <cp:contentStatus/>
</cp:coreProperties>
</file>