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<sst xmlns="http://schemas.openxmlformats.org/spreadsheetml/2006/main" count="90" uniqueCount="87">
  <si>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</si>
  <si>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</si>
  <si>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</si>
  <si>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</si>
  <si>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</si>
  <si>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</si>
  <si>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</si>
  <si>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</si>
  <si>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</si>
  <si>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</si>
  <si>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</si>
  <si>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</si>
  <si>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</si>
  <si>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</si>
  <si>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</si>
  <si>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</si>
  <si>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</si>
  <si>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</si>
  <si>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</si>
  <si>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</si>
  <si>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</si>
  <si>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</si>
  <si>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</si>
  <si>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</si>
  <si>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</si>
  <si>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</si>
  <si>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</si>
  <si>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</si>
  <si>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</si>
  <si>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</si>
  <si>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</si>
  <si>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</si>
  <si>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</si>
  <si>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</si>
  <si>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</si>
  <si>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</si>
  <si>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</si>
  <si>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</si>
  <si>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</si>
  <si>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</si>
  <si>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</si>
  <si>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</si>
  <si>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</si>
  <si>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</si>
  <si>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</si>
  <si>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</si>
  <si>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</si>
  <si>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</si>
  <si>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</si>
  <si>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</si>
  <si>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</si>
  <si>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</si>
  <si>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</si>
  <si>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</si>
  <si>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</si>
  <si>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</si>
  <si>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</si>
  <si>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</si>
  <si>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</si>
  <si>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</si>
  <si>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</si>
  <si>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</si>
  <si>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</si>
  <si>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</si>
  <si>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</si>
  <si>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</si>
  <si>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09/07/22 - VENCIMENTO 15/07/22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</si>
  <si>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</si>
  <si>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</si>
  <si>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</si>
  <si>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</si>
  <si>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</si>
  <si>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</si>
  <si>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</si>
  <si>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</si>
  <si>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</si>
  <si>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</si>
  <si>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</si>
  <si>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</si>
  <si>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</si>
  <si>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</si>
  <si>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</si>
  <si>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</si>
  <si>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</si>
  <si>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</si>
  <si>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</si>
  <si>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 xml:space="preserve">5.4. Revisão de Remuneração pelo Serviço Atende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</si>
</sst>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9"/>
      <color rgb="FF000000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65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240100</v>
      </c>
      <c r="C7" s="9">
        <f t="shared" si="0"/>
        <v>164593</v>
      </c>
      <c r="D7" s="9">
        <f t="shared" si="0"/>
        <v>174414</v>
      </c>
      <c r="E7" s="9">
        <f t="shared" si="0"/>
        <v>40708</v>
      </c>
      <c r="F7" s="9">
        <f t="shared" si="0"/>
        <v>142551</v>
      </c>
      <c r="G7" s="9">
        <f t="shared" si="0"/>
        <v>203771</v>
      </c>
      <c r="H7" s="9">
        <f t="shared" si="0"/>
        <v>24628</v>
      </c>
      <c r="I7" s="9">
        <f t="shared" si="0"/>
        <v>159101</v>
      </c>
      <c r="J7" s="9">
        <f t="shared" si="0"/>
        <v>142194</v>
      </c>
      <c r="K7" s="9">
        <f t="shared" si="0"/>
        <v>210683</v>
      </c>
      <c r="L7" s="9">
        <f t="shared" si="0"/>
        <v>166378</v>
      </c>
      <c r="M7" s="9">
        <f t="shared" si="0"/>
        <v>65715</v>
      </c>
      <c r="N7" s="9">
        <f t="shared" si="0"/>
        <v>41800</v>
      </c>
      <c r="O7" s="9">
        <f t="shared" si="0"/>
        <v>1776636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12875</v>
      </c>
      <c r="C8" s="11">
        <f t="shared" si="1"/>
        <v>13137</v>
      </c>
      <c r="D8" s="11">
        <f t="shared" si="1"/>
        <v>10471</v>
      </c>
      <c r="E8" s="11">
        <f t="shared" si="1"/>
        <v>1958</v>
      </c>
      <c r="F8" s="11">
        <f t="shared" si="1"/>
        <v>8017</v>
      </c>
      <c r="G8" s="11">
        <f t="shared" si="1"/>
        <v>10460</v>
      </c>
      <c r="H8" s="11">
        <f t="shared" si="1"/>
        <v>1873</v>
      </c>
      <c r="I8" s="11">
        <f t="shared" si="1"/>
        <v>12997</v>
      </c>
      <c r="J8" s="11">
        <f t="shared" si="1"/>
        <v>9440</v>
      </c>
      <c r="K8" s="11">
        <f t="shared" si="1"/>
        <v>8318</v>
      </c>
      <c r="L8" s="11">
        <f t="shared" si="1"/>
        <v>6791</v>
      </c>
      <c r="M8" s="11">
        <f t="shared" si="1"/>
        <v>3498</v>
      </c>
      <c r="N8" s="11">
        <f t="shared" si="1"/>
        <v>2914</v>
      </c>
      <c r="O8" s="11">
        <f t="shared" si="1"/>
        <v>102749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12875</v>
      </c>
      <c r="C9" s="11">
        <v>13137</v>
      </c>
      <c r="D9" s="11">
        <v>10471</v>
      </c>
      <c r="E9" s="11">
        <v>1958</v>
      </c>
      <c r="F9" s="11">
        <v>8017</v>
      </c>
      <c r="G9" s="11">
        <v>10460</v>
      </c>
      <c r="H9" s="11">
        <v>1873</v>
      </c>
      <c r="I9" s="11">
        <v>12996</v>
      </c>
      <c r="J9" s="11">
        <v>9440</v>
      </c>
      <c r="K9" s="11">
        <v>8306</v>
      </c>
      <c r="L9" s="11">
        <v>6791</v>
      </c>
      <c r="M9" s="11">
        <v>3493</v>
      </c>
      <c r="N9" s="11">
        <v>2909</v>
      </c>
      <c r="O9" s="11">
        <f>SUM(B9:N9)</f>
        <v>102726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12</v>
      </c>
      <c r="L10" s="13">
        <v>0</v>
      </c>
      <c r="M10" s="13">
        <v>5</v>
      </c>
      <c r="N10" s="13">
        <v>5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227225</v>
      </c>
      <c r="C11" s="13">
        <v>151456</v>
      </c>
      <c r="D11" s="13">
        <v>163943</v>
      </c>
      <c r="E11" s="13">
        <v>38750</v>
      </c>
      <c r="F11" s="13">
        <v>134534</v>
      </c>
      <c r="G11" s="13">
        <v>193311</v>
      </c>
      <c r="H11" s="13">
        <v>22755</v>
      </c>
      <c r="I11" s="13">
        <v>146104</v>
      </c>
      <c r="J11" s="13">
        <v>132754</v>
      </c>
      <c r="K11" s="13">
        <v>202365</v>
      </c>
      <c r="L11" s="13">
        <v>159587</v>
      </c>
      <c r="M11" s="13">
        <v>62217</v>
      </c>
      <c r="N11" s="13">
        <v>38886</v>
      </c>
      <c r="O11" s="11">
        <f>SUM(B11:N11)</f>
        <v>1673887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1.167173928359969</v>
      </c>
      <c r="C16" s="19">
        <v>1.200997268669761</v>
      </c>
      <c r="D16" s="19">
        <v>1.209443162479885</v>
      </c>
      <c r="E16" s="19">
        <v>0.853651567850998</v>
      </c>
      <c r="F16" s="19">
        <v>1.236944206803602</v>
      </c>
      <c r="G16" s="19">
        <v>1.390735388382804</v>
      </c>
      <c r="H16" s="19">
        <v>1.623619405541085</v>
      </c>
      <c r="I16" s="19">
        <v>1.134214379798678</v>
      </c>
      <c r="J16" s="19">
        <v>1.204820204656116</v>
      </c>
      <c r="K16" s="19">
        <v>1.104298894846363</v>
      </c>
      <c r="L16" s="19">
        <v>1.150192514870562</v>
      </c>
      <c r="M16" s="19">
        <v>1.20407636969636</v>
      </c>
      <c r="N16" s="19">
        <v>1.067832939289046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 aca="true" t="shared" si="2" ref="B18:N18">SUM(B19:B27)</f>
        <v>933805.44</v>
      </c>
      <c r="C18" s="24">
        <f t="shared" si="2"/>
        <v>662476.4099999999</v>
      </c>
      <c r="D18" s="24">
        <f t="shared" si="2"/>
        <v>609655.91</v>
      </c>
      <c r="E18" s="24">
        <f t="shared" si="2"/>
        <v>177857.69</v>
      </c>
      <c r="F18" s="24">
        <f t="shared" si="2"/>
        <v>585072.93</v>
      </c>
      <c r="G18" s="24">
        <f t="shared" si="2"/>
        <v>800230.41</v>
      </c>
      <c r="H18" s="24">
        <f t="shared" si="2"/>
        <v>148303.14</v>
      </c>
      <c r="I18" s="24">
        <f t="shared" si="2"/>
        <v>618303.7900000002</v>
      </c>
      <c r="J18" s="24">
        <f t="shared" si="2"/>
        <v>569586.7500000001</v>
      </c>
      <c r="K18" s="24">
        <f t="shared" si="2"/>
        <v>747898.1200000001</v>
      </c>
      <c r="L18" s="24">
        <f t="shared" si="2"/>
        <v>704673</v>
      </c>
      <c r="M18" s="24">
        <f t="shared" si="2"/>
        <v>346960.88</v>
      </c>
      <c r="N18" s="24">
        <f t="shared" si="2"/>
        <v>171799.46000000002</v>
      </c>
      <c r="O18" s="24">
        <f>O19+O20+O21+O22+O23+O24+O25+O27</f>
        <v>7073252.8500000015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705029.64</v>
      </c>
      <c r="C19" s="30">
        <f t="shared" si="3"/>
        <v>499292.87</v>
      </c>
      <c r="D19" s="30">
        <f t="shared" si="3"/>
        <v>464011.01</v>
      </c>
      <c r="E19" s="30">
        <f t="shared" si="3"/>
        <v>185013.79</v>
      </c>
      <c r="F19" s="30">
        <f t="shared" si="3"/>
        <v>439570.26</v>
      </c>
      <c r="G19" s="30">
        <f t="shared" si="3"/>
        <v>517007.78</v>
      </c>
      <c r="H19" s="30">
        <f t="shared" si="3"/>
        <v>83895.28</v>
      </c>
      <c r="I19" s="30">
        <f t="shared" si="3"/>
        <v>479228.12</v>
      </c>
      <c r="J19" s="30">
        <f t="shared" si="3"/>
        <v>430790.94</v>
      </c>
      <c r="K19" s="30">
        <f t="shared" si="3"/>
        <v>603332.91</v>
      </c>
      <c r="L19" s="30">
        <f t="shared" si="3"/>
        <v>542508.74</v>
      </c>
      <c r="M19" s="30">
        <f t="shared" si="3"/>
        <v>247259.26</v>
      </c>
      <c r="N19" s="30">
        <f t="shared" si="3"/>
        <v>142065.66</v>
      </c>
      <c r="O19" s="30">
        <f>SUM(B19:N19)</f>
        <v>5339006.260000001</v>
      </c>
    </row>
    <row r="20" spans="1:23" ht="18.75" customHeight="1">
      <c r="A20" s="26" t="s">
        <v>35</v>
      </c>
      <c r="B20" s="30">
        <f>IF(B16&lt;&gt;0,ROUND((B16-1)*B19,2),0)</f>
        <v>117862.57</v>
      </c>
      <c r="C20" s="30">
        <f aca="true" t="shared" si="4" ref="C20:N20">IF(C16&lt;&gt;0,ROUND((C16-1)*C19,2),0)</f>
        <v>100356.5</v>
      </c>
      <c r="D20" s="30">
        <f t="shared" si="4"/>
        <v>97183.93</v>
      </c>
      <c r="E20" s="30">
        <f t="shared" si="4"/>
        <v>-27076.48</v>
      </c>
      <c r="F20" s="30">
        <f t="shared" si="4"/>
        <v>104153.63</v>
      </c>
      <c r="G20" s="30">
        <f t="shared" si="4"/>
        <v>202013.24</v>
      </c>
      <c r="H20" s="30">
        <f t="shared" si="4"/>
        <v>52318.72</v>
      </c>
      <c r="I20" s="30">
        <f t="shared" si="4"/>
        <v>64319.3</v>
      </c>
      <c r="J20" s="30">
        <f t="shared" si="4"/>
        <v>88234.69</v>
      </c>
      <c r="K20" s="30">
        <f t="shared" si="4"/>
        <v>62926.96</v>
      </c>
      <c r="L20" s="30">
        <f t="shared" si="4"/>
        <v>81480.75</v>
      </c>
      <c r="M20" s="30">
        <f t="shared" si="4"/>
        <v>50459.77</v>
      </c>
      <c r="N20" s="30">
        <f t="shared" si="4"/>
        <v>9636.73</v>
      </c>
      <c r="O20" s="30">
        <f aca="true" t="shared" si="5" ref="O19:O27">SUM(B20:N20)</f>
        <v>1003870.31</v>
      </c>
      <c r="W20" s="62"/>
    </row>
    <row r="21" spans="1:15" ht="18.75" customHeight="1">
      <c r="A21" s="26" t="s">
        <v>36</v>
      </c>
      <c r="B21" s="30">
        <v>44276.68</v>
      </c>
      <c r="C21" s="30">
        <v>33203.09</v>
      </c>
      <c r="D21" s="30">
        <v>21261.49</v>
      </c>
      <c r="E21" s="30">
        <v>8756.45</v>
      </c>
      <c r="F21" s="30">
        <v>21106.55</v>
      </c>
      <c r="G21" s="30">
        <v>35057.12</v>
      </c>
      <c r="H21" s="30">
        <v>3945.24</v>
      </c>
      <c r="I21" s="30">
        <v>29408.79</v>
      </c>
      <c r="J21" s="30">
        <v>28676.65</v>
      </c>
      <c r="K21" s="30">
        <v>36723.8</v>
      </c>
      <c r="L21" s="30">
        <v>36010.73</v>
      </c>
      <c r="M21" s="30">
        <v>17225.73</v>
      </c>
      <c r="N21" s="30">
        <v>9231.38</v>
      </c>
      <c r="O21" s="30">
        <f t="shared" si="5"/>
        <v>324883.69999999995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-7792.57</v>
      </c>
      <c r="E23" s="30">
        <v>0</v>
      </c>
      <c r="F23" s="30">
        <v>-10664.45</v>
      </c>
      <c r="G23" s="30">
        <v>0</v>
      </c>
      <c r="H23" s="30">
        <v>-2527.74</v>
      </c>
      <c r="I23" s="30">
        <v>0</v>
      </c>
      <c r="J23" s="30">
        <v>-6798.13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-27782.890000000003</v>
      </c>
    </row>
    <row r="24" spans="1:26" ht="18.75" customHeight="1">
      <c r="A24" s="26" t="s">
        <v>69</v>
      </c>
      <c r="B24" s="30">
        <v>1294.79</v>
      </c>
      <c r="C24" s="30">
        <v>945.69</v>
      </c>
      <c r="D24" s="30">
        <v>857.11</v>
      </c>
      <c r="E24" s="30">
        <v>250.1</v>
      </c>
      <c r="F24" s="30">
        <v>828.46</v>
      </c>
      <c r="G24" s="30">
        <v>1125.45</v>
      </c>
      <c r="H24" s="30">
        <v>208.42</v>
      </c>
      <c r="I24" s="30">
        <v>854.51</v>
      </c>
      <c r="J24" s="30">
        <v>807.62</v>
      </c>
      <c r="K24" s="30">
        <v>1049.9</v>
      </c>
      <c r="L24" s="30">
        <v>984.77</v>
      </c>
      <c r="M24" s="30">
        <v>471.54</v>
      </c>
      <c r="N24" s="30">
        <v>242.27</v>
      </c>
      <c r="O24" s="30">
        <f t="shared" si="5"/>
        <v>9920.630000000001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905.1</v>
      </c>
      <c r="C25" s="30">
        <v>665.13</v>
      </c>
      <c r="D25" s="30">
        <v>623.37</v>
      </c>
      <c r="E25" s="30">
        <v>190.4</v>
      </c>
      <c r="F25" s="30">
        <v>627.33</v>
      </c>
      <c r="G25" s="30">
        <v>809.87</v>
      </c>
      <c r="H25" s="30">
        <v>156.5</v>
      </c>
      <c r="I25" s="30">
        <v>620.82</v>
      </c>
      <c r="J25" s="30">
        <v>603.82</v>
      </c>
      <c r="K25" s="30">
        <v>761.61</v>
      </c>
      <c r="L25" s="30">
        <v>680.78</v>
      </c>
      <c r="M25" s="30">
        <v>383.45</v>
      </c>
      <c r="N25" s="30">
        <v>213.89</v>
      </c>
      <c r="O25" s="30">
        <f>SUM(B25:N25)</f>
        <v>7242.069999999999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422.22</v>
      </c>
      <c r="C26" s="30">
        <v>310.28</v>
      </c>
      <c r="D26" s="30">
        <v>290.81</v>
      </c>
      <c r="E26" s="30">
        <v>88.82</v>
      </c>
      <c r="F26" s="30">
        <v>292.63</v>
      </c>
      <c r="G26" s="30">
        <v>377.81</v>
      </c>
      <c r="H26" s="30">
        <v>73.01</v>
      </c>
      <c r="I26" s="30">
        <v>287.77</v>
      </c>
      <c r="J26" s="30">
        <v>281.68</v>
      </c>
      <c r="K26" s="30">
        <v>349.82</v>
      </c>
      <c r="L26" s="30">
        <v>317.58</v>
      </c>
      <c r="M26" s="30">
        <v>178.87</v>
      </c>
      <c r="N26" s="30">
        <v>99.78</v>
      </c>
      <c r="O26" s="30">
        <f>SUM(B26:N26)</f>
        <v>3371.0799999999995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60555.58</v>
      </c>
      <c r="C27" s="30">
        <v>24243.99</v>
      </c>
      <c r="D27" s="30">
        <v>31491.33</v>
      </c>
      <c r="E27" s="30">
        <v>8905.18</v>
      </c>
      <c r="F27" s="30">
        <v>27429.09</v>
      </c>
      <c r="G27" s="30">
        <v>42109.71</v>
      </c>
      <c r="H27" s="30">
        <v>8504.28</v>
      </c>
      <c r="I27" s="30">
        <v>41855.05</v>
      </c>
      <c r="J27" s="30">
        <v>25260.05</v>
      </c>
      <c r="K27" s="30">
        <v>41023.69</v>
      </c>
      <c r="L27" s="30">
        <v>40960.22</v>
      </c>
      <c r="M27" s="30">
        <v>29252.83</v>
      </c>
      <c r="N27" s="30">
        <v>8580.32</v>
      </c>
      <c r="O27" s="30">
        <f t="shared" si="5"/>
        <v>390171.32000000007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73</v>
      </c>
      <c r="B29" s="30">
        <f aca="true" t="shared" si="6" ref="B29:O29">+B30+B32+B52+B53+B56-B57</f>
        <v>-63849.85</v>
      </c>
      <c r="C29" s="30">
        <f>+C30+C32+C52+C53+C56-C57</f>
        <v>-63061.44</v>
      </c>
      <c r="D29" s="30">
        <f t="shared" si="6"/>
        <v>-50838.5</v>
      </c>
      <c r="E29" s="30">
        <f t="shared" si="6"/>
        <v>-10005.91</v>
      </c>
      <c r="F29" s="30">
        <f t="shared" si="6"/>
        <v>-39881.54</v>
      </c>
      <c r="G29" s="30">
        <f t="shared" si="6"/>
        <v>-52282.22</v>
      </c>
      <c r="H29" s="30">
        <f t="shared" si="6"/>
        <v>-10099.12</v>
      </c>
      <c r="I29" s="30">
        <f t="shared" si="6"/>
        <v>-61934.01</v>
      </c>
      <c r="J29" s="30">
        <f t="shared" si="6"/>
        <v>-46026.85</v>
      </c>
      <c r="K29" s="30">
        <f t="shared" si="6"/>
        <v>-42384.5</v>
      </c>
      <c r="L29" s="30">
        <f t="shared" si="6"/>
        <v>-35356.340000000004</v>
      </c>
      <c r="M29" s="30">
        <f t="shared" si="6"/>
        <v>-17991.28</v>
      </c>
      <c r="N29" s="30">
        <f t="shared" si="6"/>
        <v>-14146.84</v>
      </c>
      <c r="O29" s="30">
        <f t="shared" si="6"/>
        <v>-507858.4000000001</v>
      </c>
    </row>
    <row r="30" spans="1:15" ht="18.75" customHeight="1">
      <c r="A30" s="26" t="s">
        <v>39</v>
      </c>
      <c r="B30" s="31">
        <f>+B31</f>
        <v>-56650</v>
      </c>
      <c r="C30" s="31">
        <f>+C31</f>
        <v>-57802.8</v>
      </c>
      <c r="D30" s="31">
        <f aca="true" t="shared" si="7" ref="D30:O30">+D31</f>
        <v>-46072.4</v>
      </c>
      <c r="E30" s="31">
        <f t="shared" si="7"/>
        <v>-8615.2</v>
      </c>
      <c r="F30" s="31">
        <f t="shared" si="7"/>
        <v>-35274.8</v>
      </c>
      <c r="G30" s="31">
        <f t="shared" si="7"/>
        <v>-46024</v>
      </c>
      <c r="H30" s="31">
        <f t="shared" si="7"/>
        <v>-8241.2</v>
      </c>
      <c r="I30" s="31">
        <f t="shared" si="7"/>
        <v>-57182.4</v>
      </c>
      <c r="J30" s="31">
        <f t="shared" si="7"/>
        <v>-41536</v>
      </c>
      <c r="K30" s="31">
        <f t="shared" si="7"/>
        <v>-36546.4</v>
      </c>
      <c r="L30" s="31">
        <f t="shared" si="7"/>
        <v>-29880.4</v>
      </c>
      <c r="M30" s="31">
        <f t="shared" si="7"/>
        <v>-15369.2</v>
      </c>
      <c r="N30" s="31">
        <f t="shared" si="7"/>
        <v>-12799.6</v>
      </c>
      <c r="O30" s="31">
        <f t="shared" si="7"/>
        <v>-451994.4000000001</v>
      </c>
    </row>
    <row r="31" spans="1:26" ht="18.75" customHeight="1">
      <c r="A31" s="27" t="s">
        <v>40</v>
      </c>
      <c r="B31" s="16">
        <f>ROUND((-B9)*$G$3,2)</f>
        <v>-56650</v>
      </c>
      <c r="C31" s="16">
        <f aca="true" t="shared" si="8" ref="C31:N31">ROUND((-C9)*$G$3,2)</f>
        <v>-57802.8</v>
      </c>
      <c r="D31" s="16">
        <f t="shared" si="8"/>
        <v>-46072.4</v>
      </c>
      <c r="E31" s="16">
        <f t="shared" si="8"/>
        <v>-8615.2</v>
      </c>
      <c r="F31" s="16">
        <f t="shared" si="8"/>
        <v>-35274.8</v>
      </c>
      <c r="G31" s="16">
        <f t="shared" si="8"/>
        <v>-46024</v>
      </c>
      <c r="H31" s="16">
        <f t="shared" si="8"/>
        <v>-8241.2</v>
      </c>
      <c r="I31" s="16">
        <f t="shared" si="8"/>
        <v>-57182.4</v>
      </c>
      <c r="J31" s="16">
        <f t="shared" si="8"/>
        <v>-41536</v>
      </c>
      <c r="K31" s="16">
        <f t="shared" si="8"/>
        <v>-36546.4</v>
      </c>
      <c r="L31" s="16">
        <f t="shared" si="8"/>
        <v>-29880.4</v>
      </c>
      <c r="M31" s="16">
        <f t="shared" si="8"/>
        <v>-15369.2</v>
      </c>
      <c r="N31" s="16">
        <f t="shared" si="8"/>
        <v>-12799.6</v>
      </c>
      <c r="O31" s="32">
        <f aca="true" t="shared" si="9" ref="O31:O57">SUM(B31:N31)</f>
        <v>-451994.4000000001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SUM(B33:B50)</f>
        <v>-7199.85</v>
      </c>
      <c r="C32" s="31">
        <f aca="true" t="shared" si="10" ref="C32:O32">SUM(C33:C50)</f>
        <v>-5258.64</v>
      </c>
      <c r="D32" s="31">
        <f t="shared" si="10"/>
        <v>-4766.1</v>
      </c>
      <c r="E32" s="31">
        <f t="shared" si="10"/>
        <v>-1390.71</v>
      </c>
      <c r="F32" s="31">
        <f t="shared" si="10"/>
        <v>-4606.74</v>
      </c>
      <c r="G32" s="31">
        <f t="shared" si="10"/>
        <v>-6258.22</v>
      </c>
      <c r="H32" s="31">
        <f t="shared" si="10"/>
        <v>-1857.92</v>
      </c>
      <c r="I32" s="31">
        <f t="shared" si="10"/>
        <v>-4751.61</v>
      </c>
      <c r="J32" s="31">
        <f t="shared" si="10"/>
        <v>-4490.85</v>
      </c>
      <c r="K32" s="31">
        <f t="shared" si="10"/>
        <v>-5838.1</v>
      </c>
      <c r="L32" s="31">
        <f t="shared" si="10"/>
        <v>-5475.94</v>
      </c>
      <c r="M32" s="31">
        <f t="shared" si="10"/>
        <v>-2622.08</v>
      </c>
      <c r="N32" s="31">
        <f t="shared" si="10"/>
        <v>-1347.24</v>
      </c>
      <c r="O32" s="31">
        <f t="shared" si="10"/>
        <v>-55864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74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75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-7199.85</v>
      </c>
      <c r="C41" s="33">
        <v>-5258.64</v>
      </c>
      <c r="D41" s="33">
        <v>-4766.1</v>
      </c>
      <c r="E41" s="33">
        <v>-1390.71</v>
      </c>
      <c r="F41" s="33">
        <v>-4606.74</v>
      </c>
      <c r="G41" s="33">
        <v>-6258.22</v>
      </c>
      <c r="H41" s="33">
        <v>-1158.93</v>
      </c>
      <c r="I41" s="33">
        <v>-4751.61</v>
      </c>
      <c r="J41" s="33">
        <v>-4490.85</v>
      </c>
      <c r="K41" s="33">
        <v>-5838.1</v>
      </c>
      <c r="L41" s="33">
        <v>-5475.94</v>
      </c>
      <c r="M41" s="33">
        <v>-2622.08</v>
      </c>
      <c r="N41" s="33">
        <v>-1347.24</v>
      </c>
      <c r="O41" s="33">
        <f t="shared" si="9"/>
        <v>-55165.01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aca="true" t="shared" si="11" ref="O42:O50"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-698.99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11"/>
        <v>-698.99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11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f t="shared" si="11"/>
        <v>0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f t="shared" si="11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f t="shared" si="11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f t="shared" si="11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f t="shared" si="11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f t="shared" si="11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48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86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3"/>
      <c r="P54"/>
      <c r="Q54" s="43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49</v>
      </c>
      <c r="B55" s="36">
        <f aca="true" t="shared" si="12" ref="B55:N55">+B18+B29</f>
        <v>869955.59</v>
      </c>
      <c r="C55" s="36">
        <f t="shared" si="12"/>
        <v>599414.97</v>
      </c>
      <c r="D55" s="36">
        <f t="shared" si="12"/>
        <v>558817.41</v>
      </c>
      <c r="E55" s="36">
        <f t="shared" si="12"/>
        <v>167851.78</v>
      </c>
      <c r="F55" s="36">
        <f t="shared" si="12"/>
        <v>545191.39</v>
      </c>
      <c r="G55" s="36">
        <f t="shared" si="12"/>
        <v>747948.1900000001</v>
      </c>
      <c r="H55" s="36">
        <f t="shared" si="12"/>
        <v>138204.02000000002</v>
      </c>
      <c r="I55" s="36">
        <f t="shared" si="12"/>
        <v>556369.7800000001</v>
      </c>
      <c r="J55" s="36">
        <f t="shared" si="12"/>
        <v>523559.90000000014</v>
      </c>
      <c r="K55" s="36">
        <f t="shared" si="12"/>
        <v>705513.6200000001</v>
      </c>
      <c r="L55" s="36">
        <f t="shared" si="12"/>
        <v>669316.66</v>
      </c>
      <c r="M55" s="36">
        <f t="shared" si="12"/>
        <v>328969.6</v>
      </c>
      <c r="N55" s="36">
        <f t="shared" si="12"/>
        <v>157652.62000000002</v>
      </c>
      <c r="O55" s="36">
        <f>SUM(B55:N55)</f>
        <v>6568765.53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50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51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  <c r="Q60"/>
    </row>
    <row r="61" spans="1:17" ht="18.75" customHeight="1">
      <c r="A61" s="14" t="s">
        <v>53</v>
      </c>
      <c r="B61" s="51">
        <f aca="true" t="shared" si="13" ref="B61:O61">SUM(B62:B72)</f>
        <v>869955.6000000001</v>
      </c>
      <c r="C61" s="51">
        <f t="shared" si="13"/>
        <v>599414.97</v>
      </c>
      <c r="D61" s="51">
        <f t="shared" si="13"/>
        <v>558817.41</v>
      </c>
      <c r="E61" s="51">
        <f t="shared" si="13"/>
        <v>167851.78</v>
      </c>
      <c r="F61" s="51">
        <f t="shared" si="13"/>
        <v>545191.39</v>
      </c>
      <c r="G61" s="51">
        <f t="shared" si="13"/>
        <v>747948.19</v>
      </c>
      <c r="H61" s="51">
        <f t="shared" si="13"/>
        <v>138204.03</v>
      </c>
      <c r="I61" s="51">
        <f t="shared" si="13"/>
        <v>556369.79</v>
      </c>
      <c r="J61" s="51">
        <f t="shared" si="13"/>
        <v>523559.9</v>
      </c>
      <c r="K61" s="51">
        <f t="shared" si="13"/>
        <v>705513.61</v>
      </c>
      <c r="L61" s="51">
        <f t="shared" si="13"/>
        <v>669316.67</v>
      </c>
      <c r="M61" s="51">
        <f t="shared" si="13"/>
        <v>328969.6</v>
      </c>
      <c r="N61" s="51">
        <f t="shared" si="13"/>
        <v>157652.62</v>
      </c>
      <c r="O61" s="36">
        <f t="shared" si="13"/>
        <v>6568765.5600000005</v>
      </c>
      <c r="Q61"/>
    </row>
    <row r="62" spans="1:18" ht="18.75" customHeight="1">
      <c r="A62" s="26" t="s">
        <v>54</v>
      </c>
      <c r="B62" s="51">
        <v>714712.68</v>
      </c>
      <c r="C62" s="51">
        <v>429451.95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1144164.6300000001</v>
      </c>
      <c r="P62"/>
      <c r="Q62"/>
      <c r="R62" s="43"/>
    </row>
    <row r="63" spans="1:16" ht="18.75" customHeight="1">
      <c r="A63" s="26" t="s">
        <v>55</v>
      </c>
      <c r="B63" s="51">
        <v>155242.92</v>
      </c>
      <c r="C63" s="51">
        <v>169963.02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4" ref="O63:O72">SUM(B63:N63)</f>
        <v>325205.94</v>
      </c>
      <c r="P63"/>
    </row>
    <row r="64" spans="1:17" ht="18.75" customHeight="1">
      <c r="A64" s="26" t="s">
        <v>56</v>
      </c>
      <c r="B64" s="52">
        <v>0</v>
      </c>
      <c r="C64" s="52">
        <v>0</v>
      </c>
      <c r="D64" s="31">
        <v>558817.41</v>
      </c>
      <c r="E64" s="52">
        <v>0</v>
      </c>
      <c r="F64" s="52">
        <v>0</v>
      </c>
      <c r="G64" s="52">
        <v>0</v>
      </c>
      <c r="H64" s="51">
        <v>138204.03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4"/>
        <v>697021.4400000001</v>
      </c>
      <c r="Q64"/>
    </row>
    <row r="65" spans="1:18" ht="18.75" customHeight="1">
      <c r="A65" s="26" t="s">
        <v>57</v>
      </c>
      <c r="B65" s="52">
        <v>0</v>
      </c>
      <c r="C65" s="52">
        <v>0</v>
      </c>
      <c r="D65" s="52">
        <v>0</v>
      </c>
      <c r="E65" s="31">
        <v>167851.78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4"/>
        <v>167851.78</v>
      </c>
      <c r="R65"/>
    </row>
    <row r="66" spans="1:19" ht="18.75" customHeight="1">
      <c r="A66" s="26" t="s">
        <v>58</v>
      </c>
      <c r="B66" s="52">
        <v>0</v>
      </c>
      <c r="C66" s="52">
        <v>0</v>
      </c>
      <c r="D66" s="52">
        <v>0</v>
      </c>
      <c r="E66" s="52">
        <v>0</v>
      </c>
      <c r="F66" s="52">
        <v>545191.39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4"/>
        <v>545191.39</v>
      </c>
      <c r="S66"/>
    </row>
    <row r="67" spans="1:20" ht="18.75" customHeight="1">
      <c r="A67" s="26" t="s">
        <v>59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747948.19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4"/>
        <v>747948.19</v>
      </c>
      <c r="T67"/>
    </row>
    <row r="68" spans="1:21" ht="18.75" customHeight="1">
      <c r="A68" s="26" t="s">
        <v>60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556369.79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4"/>
        <v>556369.79</v>
      </c>
      <c r="U68"/>
    </row>
    <row r="69" spans="1:22" ht="18.75" customHeight="1">
      <c r="A69" s="26" t="s">
        <v>61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31">
        <v>523559.9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4"/>
        <v>523559.9</v>
      </c>
      <c r="V69"/>
    </row>
    <row r="70" spans="1:23" ht="18.75" customHeight="1">
      <c r="A70" s="26" t="s">
        <v>62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31">
        <v>705513.61</v>
      </c>
      <c r="L70" s="31">
        <v>669316.67</v>
      </c>
      <c r="M70" s="52">
        <v>0</v>
      </c>
      <c r="N70" s="52">
        <v>0</v>
      </c>
      <c r="O70" s="36">
        <f t="shared" si="14"/>
        <v>1374830.28</v>
      </c>
      <c r="P70"/>
      <c r="W70"/>
    </row>
    <row r="71" spans="1:25" ht="18.75" customHeight="1">
      <c r="A71" s="26" t="s">
        <v>63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31">
        <v>328969.6</v>
      </c>
      <c r="N71" s="52">
        <v>0</v>
      </c>
      <c r="O71" s="36">
        <f t="shared" si="14"/>
        <v>328969.6</v>
      </c>
      <c r="R71"/>
      <c r="Y71"/>
    </row>
    <row r="72" spans="1:26" ht="18.75" customHeight="1">
      <c r="A72" s="38" t="s">
        <v>64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157652.62</v>
      </c>
      <c r="O72" s="55">
        <f t="shared" si="14"/>
        <v>157652.62</v>
      </c>
      <c r="P72"/>
      <c r="S72"/>
      <c r="Z72"/>
    </row>
    <row r="73" spans="1:12" ht="21" customHeight="1">
      <c r="A73" s="56" t="s">
        <v>52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 s="63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2022-07-15T19:44:03Z</dcterms:modified>
  <cp:category/>
  <cp:version/>
  <cp:contentType/>
  <cp:contentStatus/>
</cp:coreProperties>
</file>