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<sst xmlns="http://schemas.openxmlformats.org/spreadsheetml/2006/main" count="90" uniqueCount="87">
  <si>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</si>
  <si>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</si>
  <si>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</si>
  <si>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</si>
  <si>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</si>
  <si>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</si>
  <si>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</si>
  <si>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</si>
  <si>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</si>
  <si>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</si>
  <si>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</si>
  <si>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</si>
  <si>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</si>
  <si>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</si>
  <si>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</si>
  <si>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</si>
  <si>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</si>
  <si>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</si>
  <si>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</si>
  <si>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</si>
  <si>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</si>
  <si>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</si>
  <si>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</si>
  <si>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</si>
  <si>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</si>
  <si>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</si>
  <si>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</si>
  <si>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</si>
  <si>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</si>
  <si>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</si>
  <si>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</si>
  <si>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</si>
  <si>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</si>
  <si>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</si>
  <si>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</si>
  <si>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</si>
  <si>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</si>
  <si>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</si>
  <si>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</si>
  <si>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</si>
  <si>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</si>
  <si>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</si>
  <si>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</si>
  <si>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</si>
  <si>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</si>
  <si>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</si>
  <si>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</si>
  <si>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</si>
  <si>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</si>
  <si>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</si>
  <si>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</si>
  <si>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</si>
  <si>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</si>
  <si>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</si>
  <si>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</si>
  <si>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</si>
  <si>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</si>
  <si>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</si>
  <si>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</si>
  <si>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</si>
  <si>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</si>
  <si>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</si>
  <si>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</si>
  <si>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</si>
  <si>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</si>
  <si>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</si>
  <si>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06/07/22 - VENCIMENTO 13/07/22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</si>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</sst>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366460</v>
      </c>
      <c r="C7" s="9">
        <f t="shared" si="0"/>
        <v>262650</v>
      </c>
      <c r="D7" s="9">
        <f t="shared" si="0"/>
        <v>267857</v>
      </c>
      <c r="E7" s="9">
        <f t="shared" si="0"/>
        <v>64529</v>
      </c>
      <c r="F7" s="9">
        <f t="shared" si="0"/>
        <v>223107</v>
      </c>
      <c r="G7" s="9">
        <f t="shared" si="0"/>
        <v>347786</v>
      </c>
      <c r="H7" s="9">
        <f t="shared" si="0"/>
        <v>38537</v>
      </c>
      <c r="I7" s="9">
        <f t="shared" si="0"/>
        <v>275672</v>
      </c>
      <c r="J7" s="9">
        <f t="shared" si="0"/>
        <v>228294</v>
      </c>
      <c r="K7" s="9">
        <f t="shared" si="0"/>
        <v>325232</v>
      </c>
      <c r="L7" s="9">
        <f t="shared" si="0"/>
        <v>262737</v>
      </c>
      <c r="M7" s="9">
        <f t="shared" si="0"/>
        <v>121038</v>
      </c>
      <c r="N7" s="9">
        <f t="shared" si="0"/>
        <v>79016</v>
      </c>
      <c r="O7" s="9">
        <f t="shared" si="0"/>
        <v>2862915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13084</v>
      </c>
      <c r="C8" s="11">
        <f t="shared" si="1"/>
        <v>14413</v>
      </c>
      <c r="D8" s="11">
        <f t="shared" si="1"/>
        <v>10471</v>
      </c>
      <c r="E8" s="11">
        <f t="shared" si="1"/>
        <v>2080</v>
      </c>
      <c r="F8" s="11">
        <f t="shared" si="1"/>
        <v>8131</v>
      </c>
      <c r="G8" s="11">
        <f t="shared" si="1"/>
        <v>11822</v>
      </c>
      <c r="H8" s="11">
        <f t="shared" si="1"/>
        <v>1958</v>
      </c>
      <c r="I8" s="11">
        <f t="shared" si="1"/>
        <v>15903</v>
      </c>
      <c r="J8" s="11">
        <f t="shared" si="1"/>
        <v>10729</v>
      </c>
      <c r="K8" s="11">
        <f t="shared" si="1"/>
        <v>8053</v>
      </c>
      <c r="L8" s="11">
        <f t="shared" si="1"/>
        <v>7348</v>
      </c>
      <c r="M8" s="11">
        <f t="shared" si="1"/>
        <v>5282</v>
      </c>
      <c r="N8" s="11">
        <f t="shared" si="1"/>
        <v>4187</v>
      </c>
      <c r="O8" s="11">
        <f t="shared" si="1"/>
        <v>113461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13084</v>
      </c>
      <c r="C9" s="11">
        <v>14413</v>
      </c>
      <c r="D9" s="11">
        <v>10471</v>
      </c>
      <c r="E9" s="11">
        <v>2080</v>
      </c>
      <c r="F9" s="11">
        <v>8131</v>
      </c>
      <c r="G9" s="11">
        <v>11822</v>
      </c>
      <c r="H9" s="11">
        <v>1958</v>
      </c>
      <c r="I9" s="11">
        <v>15897</v>
      </c>
      <c r="J9" s="11">
        <v>10729</v>
      </c>
      <c r="K9" s="11">
        <v>8040</v>
      </c>
      <c r="L9" s="11">
        <v>7347</v>
      </c>
      <c r="M9" s="11">
        <v>5274</v>
      </c>
      <c r="N9" s="11">
        <v>4174</v>
      </c>
      <c r="O9" s="11">
        <f>SUM(B9:N9)</f>
        <v>113420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13</v>
      </c>
      <c r="L10" s="13">
        <v>1</v>
      </c>
      <c r="M10" s="13">
        <v>8</v>
      </c>
      <c r="N10" s="13">
        <v>13</v>
      </c>
      <c r="O10" s="11">
        <f>SUM(B10:N10)</f>
        <v>41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353376</v>
      </c>
      <c r="C11" s="13">
        <v>248237</v>
      </c>
      <c r="D11" s="13">
        <v>257386</v>
      </c>
      <c r="E11" s="13">
        <v>62449</v>
      </c>
      <c r="F11" s="13">
        <v>214976</v>
      </c>
      <c r="G11" s="13">
        <v>335964</v>
      </c>
      <c r="H11" s="13">
        <v>36579</v>
      </c>
      <c r="I11" s="13">
        <v>259769</v>
      </c>
      <c r="J11" s="13">
        <v>217565</v>
      </c>
      <c r="K11" s="13">
        <v>317179</v>
      </c>
      <c r="L11" s="13">
        <v>255389</v>
      </c>
      <c r="M11" s="13">
        <v>115756</v>
      </c>
      <c r="N11" s="13">
        <v>74829</v>
      </c>
      <c r="O11" s="11">
        <f>SUM(B11:N11)</f>
        <v>2749454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1.166666298996032</v>
      </c>
      <c r="C16" s="19">
        <v>1.195488531628629</v>
      </c>
      <c r="D16" s="19">
        <v>1.176830438881338</v>
      </c>
      <c r="E16" s="19">
        <v>0.864504592600475</v>
      </c>
      <c r="F16" s="19">
        <v>1.258155553466891</v>
      </c>
      <c r="G16" s="19">
        <v>1.388830344357787</v>
      </c>
      <c r="H16" s="19">
        <v>1.544805430189091</v>
      </c>
      <c r="I16" s="19">
        <v>1.122097350770329</v>
      </c>
      <c r="J16" s="19">
        <v>1.216388280585146</v>
      </c>
      <c r="K16" s="19">
        <v>1.150057210610967</v>
      </c>
      <c r="L16" s="19">
        <v>1.150841717929147</v>
      </c>
      <c r="M16" s="19">
        <v>1.200840390570171</v>
      </c>
      <c r="N16" s="19">
        <v>1.057640469550616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1388795.9000000001</v>
      </c>
      <c r="C18" s="24">
        <f t="shared" si="2"/>
        <v>1028002.2700000001</v>
      </c>
      <c r="D18" s="24">
        <f t="shared" si="2"/>
        <v>896091.2100000002</v>
      </c>
      <c r="E18" s="24">
        <f t="shared" si="2"/>
        <v>277389.76</v>
      </c>
      <c r="F18" s="24">
        <f t="shared" si="2"/>
        <v>921458.37</v>
      </c>
      <c r="G18" s="24">
        <f t="shared" si="2"/>
        <v>1326794.24</v>
      </c>
      <c r="H18" s="24">
        <f t="shared" si="2"/>
        <v>216306.73000000004</v>
      </c>
      <c r="I18" s="24">
        <f t="shared" si="2"/>
        <v>1015356.7400000001</v>
      </c>
      <c r="J18" s="24">
        <f t="shared" si="2"/>
        <v>902421.49</v>
      </c>
      <c r="K18" s="24">
        <f t="shared" si="2"/>
        <v>1176139.47</v>
      </c>
      <c r="L18" s="24">
        <f t="shared" si="2"/>
        <v>1087272.4300000002</v>
      </c>
      <c r="M18" s="24">
        <f t="shared" si="2"/>
        <v>604816.02</v>
      </c>
      <c r="N18" s="24">
        <f t="shared" si="2"/>
        <v>310292.75</v>
      </c>
      <c r="O18" s="24">
        <f>O19+O20+O21+O22+O23+O24+O25+O27</f>
        <v>11147766.299999999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1076073.14</v>
      </c>
      <c r="C19" s="30">
        <f t="shared" si="3"/>
        <v>796748.78</v>
      </c>
      <c r="D19" s="30">
        <f t="shared" si="3"/>
        <v>712606.76</v>
      </c>
      <c r="E19" s="30">
        <f t="shared" si="3"/>
        <v>293277.85</v>
      </c>
      <c r="F19" s="30">
        <f t="shared" si="3"/>
        <v>687972.75</v>
      </c>
      <c r="G19" s="30">
        <f t="shared" si="3"/>
        <v>882402.64</v>
      </c>
      <c r="H19" s="30">
        <f t="shared" si="3"/>
        <v>131276.29</v>
      </c>
      <c r="I19" s="30">
        <f t="shared" si="3"/>
        <v>830351.63</v>
      </c>
      <c r="J19" s="30">
        <f t="shared" si="3"/>
        <v>691639.5</v>
      </c>
      <c r="K19" s="30">
        <f t="shared" si="3"/>
        <v>931366.88</v>
      </c>
      <c r="L19" s="30">
        <f t="shared" si="3"/>
        <v>856706.54</v>
      </c>
      <c r="M19" s="30">
        <f t="shared" si="3"/>
        <v>455417.58</v>
      </c>
      <c r="N19" s="30">
        <f t="shared" si="3"/>
        <v>268551.68</v>
      </c>
      <c r="O19" s="30">
        <f>SUM(B19:N19)</f>
        <v>8614392.02</v>
      </c>
    </row>
    <row r="20" spans="1:23" ht="18.75" customHeight="1">
      <c r="A20" s="26" t="s">
        <v>35</v>
      </c>
      <c r="B20" s="30">
        <f>IF(B16&lt;&gt;0,ROUND((B16-1)*B19,2),0)</f>
        <v>179345.13</v>
      </c>
      <c r="C20" s="30">
        <f aca="true" t="shared" si="4" ref="C20:N20">IF(C16&lt;&gt;0,ROUND((C16-1)*C19,2),0)</f>
        <v>155755.25</v>
      </c>
      <c r="D20" s="30">
        <f t="shared" si="4"/>
        <v>126010.57</v>
      </c>
      <c r="E20" s="30">
        <f t="shared" si="4"/>
        <v>-39737.8</v>
      </c>
      <c r="F20" s="30">
        <f t="shared" si="4"/>
        <v>177603.99</v>
      </c>
      <c r="G20" s="30">
        <f t="shared" si="4"/>
        <v>343104.92</v>
      </c>
      <c r="H20" s="30">
        <f t="shared" si="4"/>
        <v>71520.04</v>
      </c>
      <c r="I20" s="30">
        <f t="shared" si="4"/>
        <v>101383.73</v>
      </c>
      <c r="J20" s="30">
        <f t="shared" si="4"/>
        <v>149662.68</v>
      </c>
      <c r="K20" s="30">
        <f t="shared" si="4"/>
        <v>139758.32</v>
      </c>
      <c r="L20" s="30">
        <f t="shared" si="4"/>
        <v>129227.09</v>
      </c>
      <c r="M20" s="30">
        <f t="shared" si="4"/>
        <v>91466.24</v>
      </c>
      <c r="N20" s="30">
        <f t="shared" si="4"/>
        <v>15479.44</v>
      </c>
      <c r="O20" s="30">
        <f aca="true" t="shared" si="5" ref="O19:O27">SUM(B20:N20)</f>
        <v>1640579.6</v>
      </c>
      <c r="W20" s="62"/>
    </row>
    <row r="21" spans="1:15" ht="18.75" customHeight="1">
      <c r="A21" s="26" t="s">
        <v>36</v>
      </c>
      <c r="B21" s="30">
        <v>66936.47</v>
      </c>
      <c r="C21" s="30">
        <v>45988.92</v>
      </c>
      <c r="D21" s="30">
        <v>30415.08</v>
      </c>
      <c r="E21" s="30">
        <v>12714.44</v>
      </c>
      <c r="F21" s="30">
        <v>35727.72</v>
      </c>
      <c r="G21" s="30">
        <v>55196.93</v>
      </c>
      <c r="H21" s="30">
        <v>5402.98</v>
      </c>
      <c r="I21" s="30">
        <v>38323.3</v>
      </c>
      <c r="J21" s="30">
        <v>39315.61</v>
      </c>
      <c r="K21" s="30">
        <v>60209.24</v>
      </c>
      <c r="L21" s="30">
        <v>56785.86</v>
      </c>
      <c r="M21" s="30">
        <v>25910.87</v>
      </c>
      <c r="N21" s="30">
        <v>15385.48</v>
      </c>
      <c r="O21" s="30">
        <f t="shared" si="5"/>
        <v>488312.89999999997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1099.4</v>
      </c>
      <c r="C24" s="30">
        <v>831.06</v>
      </c>
      <c r="D24" s="30">
        <v>716.43</v>
      </c>
      <c r="E24" s="30">
        <v>221.44</v>
      </c>
      <c r="F24" s="30">
        <v>739.88</v>
      </c>
      <c r="G24" s="30">
        <v>1062.93</v>
      </c>
      <c r="H24" s="30">
        <v>171.94</v>
      </c>
      <c r="I24" s="30">
        <v>805.01</v>
      </c>
      <c r="J24" s="30">
        <v>726.85</v>
      </c>
      <c r="K24" s="30">
        <v>940.48</v>
      </c>
      <c r="L24" s="30">
        <v>864.93</v>
      </c>
      <c r="M24" s="30">
        <v>476.75</v>
      </c>
      <c r="N24" s="30">
        <v>252.73</v>
      </c>
      <c r="O24" s="30">
        <f t="shared" si="5"/>
        <v>8909.83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627.33</v>
      </c>
      <c r="G25" s="30">
        <v>809.87</v>
      </c>
      <c r="H25" s="30">
        <v>156.5</v>
      </c>
      <c r="I25" s="30">
        <v>620.82</v>
      </c>
      <c r="J25" s="30">
        <v>603.82</v>
      </c>
      <c r="K25" s="30">
        <v>761.61</v>
      </c>
      <c r="L25" s="30">
        <v>680.78</v>
      </c>
      <c r="M25" s="30">
        <v>383.45</v>
      </c>
      <c r="N25" s="30">
        <v>213.89</v>
      </c>
      <c r="O25" s="30">
        <f t="shared" si="5"/>
        <v>7242.069999999999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287.77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 t="shared" si="5"/>
        <v>3371.0799999999995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-63682.95</v>
      </c>
      <c r="C29" s="30">
        <f>+C30+C32+C52+C53+C56-C57</f>
        <v>-68038.43</v>
      </c>
      <c r="D29" s="30">
        <f t="shared" si="6"/>
        <v>-50056.22</v>
      </c>
      <c r="E29" s="30">
        <f t="shared" si="6"/>
        <v>-25278.52</v>
      </c>
      <c r="F29" s="30">
        <f t="shared" si="6"/>
        <v>-39890.6</v>
      </c>
      <c r="G29" s="30">
        <f t="shared" si="6"/>
        <v>-57927.340000000004</v>
      </c>
      <c r="H29" s="30">
        <f t="shared" si="6"/>
        <v>-10610.330000000002</v>
      </c>
      <c r="I29" s="30">
        <f t="shared" si="6"/>
        <v>-74423.16</v>
      </c>
      <c r="J29" s="30">
        <f t="shared" si="6"/>
        <v>-51249.36</v>
      </c>
      <c r="K29" s="30">
        <f t="shared" si="6"/>
        <v>-40605.67</v>
      </c>
      <c r="L29" s="30">
        <f t="shared" si="6"/>
        <v>-37136.35</v>
      </c>
      <c r="M29" s="30">
        <f t="shared" si="6"/>
        <v>-25856.649999999998</v>
      </c>
      <c r="N29" s="30">
        <f t="shared" si="6"/>
        <v>-19770.82</v>
      </c>
      <c r="O29" s="30">
        <f t="shared" si="6"/>
        <v>-564526.3999999999</v>
      </c>
    </row>
    <row r="30" spans="1:15" ht="18.75" customHeight="1">
      <c r="A30" s="26" t="s">
        <v>39</v>
      </c>
      <c r="B30" s="31">
        <f>+B31</f>
        <v>-57569.6</v>
      </c>
      <c r="C30" s="31">
        <f>+C31</f>
        <v>-63417.2</v>
      </c>
      <c r="D30" s="31">
        <f aca="true" t="shared" si="7" ref="D30:O30">+D31</f>
        <v>-46072.4</v>
      </c>
      <c r="E30" s="31">
        <f t="shared" si="7"/>
        <v>-9152</v>
      </c>
      <c r="F30" s="31">
        <f t="shared" si="7"/>
        <v>-35776.4</v>
      </c>
      <c r="G30" s="31">
        <f t="shared" si="7"/>
        <v>-52016.8</v>
      </c>
      <c r="H30" s="31">
        <f t="shared" si="7"/>
        <v>-8615.2</v>
      </c>
      <c r="I30" s="31">
        <f t="shared" si="7"/>
        <v>-69946.8</v>
      </c>
      <c r="J30" s="31">
        <f t="shared" si="7"/>
        <v>-47207.6</v>
      </c>
      <c r="K30" s="31">
        <f t="shared" si="7"/>
        <v>-35376</v>
      </c>
      <c r="L30" s="31">
        <f t="shared" si="7"/>
        <v>-32326.8</v>
      </c>
      <c r="M30" s="31">
        <f t="shared" si="7"/>
        <v>-23205.6</v>
      </c>
      <c r="N30" s="31">
        <f t="shared" si="7"/>
        <v>-18365.6</v>
      </c>
      <c r="O30" s="31">
        <f t="shared" si="7"/>
        <v>-499047.9999999999</v>
      </c>
    </row>
    <row r="31" spans="1:26" ht="18.75" customHeight="1">
      <c r="A31" s="27" t="s">
        <v>40</v>
      </c>
      <c r="B31" s="16">
        <f>ROUND((-B9)*$G$3,2)</f>
        <v>-57569.6</v>
      </c>
      <c r="C31" s="16">
        <f aca="true" t="shared" si="8" ref="C31:N31">ROUND((-C9)*$G$3,2)</f>
        <v>-63417.2</v>
      </c>
      <c r="D31" s="16">
        <f t="shared" si="8"/>
        <v>-46072.4</v>
      </c>
      <c r="E31" s="16">
        <f t="shared" si="8"/>
        <v>-9152</v>
      </c>
      <c r="F31" s="16">
        <f t="shared" si="8"/>
        <v>-35776.4</v>
      </c>
      <c r="G31" s="16">
        <f t="shared" si="8"/>
        <v>-52016.8</v>
      </c>
      <c r="H31" s="16">
        <f t="shared" si="8"/>
        <v>-8615.2</v>
      </c>
      <c r="I31" s="16">
        <f t="shared" si="8"/>
        <v>-69946.8</v>
      </c>
      <c r="J31" s="16">
        <f t="shared" si="8"/>
        <v>-47207.6</v>
      </c>
      <c r="K31" s="16">
        <f t="shared" si="8"/>
        <v>-35376</v>
      </c>
      <c r="L31" s="16">
        <f t="shared" si="8"/>
        <v>-32326.8</v>
      </c>
      <c r="M31" s="16">
        <f t="shared" si="8"/>
        <v>-23205.6</v>
      </c>
      <c r="N31" s="16">
        <f t="shared" si="8"/>
        <v>-18365.6</v>
      </c>
      <c r="O31" s="32">
        <f aca="true" t="shared" si="9" ref="O31:O57">SUM(B31:N31)</f>
        <v>-499047.9999999999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-6113.35</v>
      </c>
      <c r="C32" s="31">
        <f aca="true" t="shared" si="10" ref="C32:O32">SUM(C33:C50)</f>
        <v>-4621.23</v>
      </c>
      <c r="D32" s="31">
        <f t="shared" si="10"/>
        <v>-3983.82</v>
      </c>
      <c r="E32" s="31">
        <f t="shared" si="10"/>
        <v>-16126.52</v>
      </c>
      <c r="F32" s="31">
        <f t="shared" si="10"/>
        <v>-4114.2</v>
      </c>
      <c r="G32" s="31">
        <f t="shared" si="10"/>
        <v>-5910.54</v>
      </c>
      <c r="H32" s="31">
        <f t="shared" si="10"/>
        <v>-1995.13</v>
      </c>
      <c r="I32" s="31">
        <f t="shared" si="10"/>
        <v>-4476.36</v>
      </c>
      <c r="J32" s="31">
        <f t="shared" si="10"/>
        <v>-4041.76</v>
      </c>
      <c r="K32" s="31">
        <f t="shared" si="10"/>
        <v>-5229.67</v>
      </c>
      <c r="L32" s="31">
        <f t="shared" si="10"/>
        <v>-4809.55</v>
      </c>
      <c r="M32" s="31">
        <f t="shared" si="10"/>
        <v>-2651.05</v>
      </c>
      <c r="N32" s="31">
        <f t="shared" si="10"/>
        <v>-1405.22</v>
      </c>
      <c r="O32" s="31">
        <f t="shared" si="10"/>
        <v>-65478.4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-11000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-11000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-3895.16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-3895.16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-6113.35</v>
      </c>
      <c r="C41" s="33">
        <v>-4621.23</v>
      </c>
      <c r="D41" s="33">
        <v>-3983.82</v>
      </c>
      <c r="E41" s="33">
        <v>-1231.36</v>
      </c>
      <c r="F41" s="33">
        <v>-4114.2</v>
      </c>
      <c r="G41" s="33">
        <v>-5910.54</v>
      </c>
      <c r="H41" s="33">
        <v>-956.12</v>
      </c>
      <c r="I41" s="33">
        <v>-4476.36</v>
      </c>
      <c r="J41" s="33">
        <v>-4041.76</v>
      </c>
      <c r="K41" s="33">
        <v>-5229.67</v>
      </c>
      <c r="L41" s="33">
        <v>-4809.55</v>
      </c>
      <c r="M41" s="33">
        <v>-2651.05</v>
      </c>
      <c r="N41" s="33">
        <v>-1405.22</v>
      </c>
      <c r="O41" s="33">
        <f t="shared" si="9"/>
        <v>-49544.23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-1039.01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-1039.01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1325112.9500000002</v>
      </c>
      <c r="C55" s="36">
        <f t="shared" si="12"/>
        <v>959963.8400000001</v>
      </c>
      <c r="D55" s="36">
        <f t="shared" si="12"/>
        <v>846034.9900000002</v>
      </c>
      <c r="E55" s="36">
        <f t="shared" si="12"/>
        <v>252111.24000000002</v>
      </c>
      <c r="F55" s="36">
        <f t="shared" si="12"/>
        <v>881567.77</v>
      </c>
      <c r="G55" s="36">
        <f t="shared" si="12"/>
        <v>1268866.9</v>
      </c>
      <c r="H55" s="36">
        <f t="shared" si="12"/>
        <v>205696.40000000002</v>
      </c>
      <c r="I55" s="36">
        <f t="shared" si="12"/>
        <v>940933.5800000001</v>
      </c>
      <c r="J55" s="36">
        <f t="shared" si="12"/>
        <v>851172.13</v>
      </c>
      <c r="K55" s="36">
        <f t="shared" si="12"/>
        <v>1135533.8</v>
      </c>
      <c r="L55" s="36">
        <f t="shared" si="12"/>
        <v>1050136.08</v>
      </c>
      <c r="M55" s="36">
        <f t="shared" si="12"/>
        <v>578959.37</v>
      </c>
      <c r="N55" s="36">
        <f t="shared" si="12"/>
        <v>290521.93</v>
      </c>
      <c r="O55" s="36">
        <f>SUM(B55:N55)</f>
        <v>10586610.98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1325112.9500000002</v>
      </c>
      <c r="C61" s="51">
        <f t="shared" si="13"/>
        <v>959963.8300000001</v>
      </c>
      <c r="D61" s="51">
        <f t="shared" si="13"/>
        <v>846034.99</v>
      </c>
      <c r="E61" s="51">
        <f t="shared" si="13"/>
        <v>252111.24</v>
      </c>
      <c r="F61" s="51">
        <f t="shared" si="13"/>
        <v>881567.76</v>
      </c>
      <c r="G61" s="51">
        <f t="shared" si="13"/>
        <v>1268866.9</v>
      </c>
      <c r="H61" s="51">
        <f t="shared" si="13"/>
        <v>205696.4</v>
      </c>
      <c r="I61" s="51">
        <f t="shared" si="13"/>
        <v>940933.59</v>
      </c>
      <c r="J61" s="51">
        <f t="shared" si="13"/>
        <v>851172.14</v>
      </c>
      <c r="K61" s="51">
        <f t="shared" si="13"/>
        <v>1135533.8</v>
      </c>
      <c r="L61" s="51">
        <f t="shared" si="13"/>
        <v>1050136.07</v>
      </c>
      <c r="M61" s="51">
        <f t="shared" si="13"/>
        <v>578959.37</v>
      </c>
      <c r="N61" s="51">
        <f t="shared" si="13"/>
        <v>290521.93</v>
      </c>
      <c r="O61" s="36">
        <f t="shared" si="13"/>
        <v>10586610.969999999</v>
      </c>
      <c r="Q61"/>
    </row>
    <row r="62" spans="1:18" ht="18.75" customHeight="1">
      <c r="A62" s="26" t="s">
        <v>54</v>
      </c>
      <c r="B62" s="51">
        <v>1082570.85</v>
      </c>
      <c r="C62" s="51">
        <v>683458.62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1766029.4700000002</v>
      </c>
      <c r="P62"/>
      <c r="Q62"/>
      <c r="R62" s="43"/>
    </row>
    <row r="63" spans="1:16" ht="18.75" customHeight="1">
      <c r="A63" s="26" t="s">
        <v>55</v>
      </c>
      <c r="B63" s="51">
        <v>242542.1</v>
      </c>
      <c r="C63" s="51">
        <v>276505.21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519047.31000000006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846034.99</v>
      </c>
      <c r="E64" s="52">
        <v>0</v>
      </c>
      <c r="F64" s="52">
        <v>0</v>
      </c>
      <c r="G64" s="52">
        <v>0</v>
      </c>
      <c r="H64" s="51">
        <v>205696.4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1051731.39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252111.24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252111.24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881567.76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881567.76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1268866.9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1268866.9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940933.59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940933.59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851172.14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851172.14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1135533.8</v>
      </c>
      <c r="L70" s="31">
        <v>1050136.07</v>
      </c>
      <c r="M70" s="52">
        <v>0</v>
      </c>
      <c r="N70" s="52">
        <v>0</v>
      </c>
      <c r="O70" s="36">
        <f t="shared" si="14"/>
        <v>2185669.87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578959.37</v>
      </c>
      <c r="N71" s="52">
        <v>0</v>
      </c>
      <c r="O71" s="36">
        <f t="shared" si="14"/>
        <v>578959.37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290521.93</v>
      </c>
      <c r="O72" s="55">
        <f t="shared" si="14"/>
        <v>290521.93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2022-07-12T19:07:13Z</dcterms:modified>
  <cp:category/>
  <cp:version/>
  <cp:contentType/>
  <cp:contentStatus/>
</cp:coreProperties>
</file>