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<sst xmlns="http://schemas.openxmlformats.org/spreadsheetml/2006/main" count="76" uniqueCount="75">
  <si>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</si>
  <si>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</si>
  <si>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</si>
  <si>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</si>
  <si>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</si>
  <si>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</si>
  <si>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</si>
  <si>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</si>
  <si>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</si>
  <si>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</si>
  <si>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</si>
  <si>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</si>
  <si>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</si>
  <si>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</si>
  <si>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</si>
  <si>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</si>
  <si>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</si>
  <si>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</si>
  <si>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</si>
  <si>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</si>
  <si>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</si>
  <si>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</si>
  <si>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</si>
  <si>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</si>
  <si>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</si>
  <si>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</si>
  <si>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</si>
  <si>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</si>
  <si>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</si>
  <si>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</si>
  <si>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</si>
  <si>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</si>
  <si>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</si>
  <si>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</si>
  <si>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</si>
  <si>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</si>
  <si>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</si>
  <si>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</si>
  <si>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</si>
  <si>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</si>
  <si>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</si>
  <si>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</si>
  <si>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</si>
  <si>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</si>
  <si>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</si>
  <si>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</si>
  <si>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</si>
  <si>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</si>
  <si>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</si>
  <si>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</si>
  <si>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</si>
  <si>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</si>
  <si>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</si>
  <si>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</si>
  <si>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</si>
  <si>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</si>
  <si>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</si>
  <si>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</si>
  <si>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</si>
  <si>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</si>
  <si>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</si>
  <si>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</si>
  <si>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</si>
  <si>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</si>
  <si>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</si>
  <si>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</si>
  <si>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29/07/22 - VENCIMENTO 05/08/22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</si>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</sst>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300080</v>
      </c>
      <c r="C7" s="47">
        <f t="shared" si="0"/>
        <v>243513</v>
      </c>
      <c r="D7" s="47">
        <f t="shared" si="0"/>
        <v>310604</v>
      </c>
      <c r="E7" s="47">
        <f t="shared" si="0"/>
        <v>163487</v>
      </c>
      <c r="F7" s="47">
        <f t="shared" si="0"/>
        <v>204958</v>
      </c>
      <c r="G7" s="47">
        <f t="shared" si="0"/>
        <v>209569</v>
      </c>
      <c r="H7" s="47">
        <f t="shared" si="0"/>
        <v>246648</v>
      </c>
      <c r="I7" s="47">
        <f t="shared" si="0"/>
        <v>344228</v>
      </c>
      <c r="J7" s="47">
        <f t="shared" si="0"/>
        <v>110094</v>
      </c>
      <c r="K7" s="47">
        <f t="shared" si="0"/>
        <v>2133181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17684</v>
      </c>
      <c r="C8" s="45">
        <f t="shared" si="1"/>
        <v>17384</v>
      </c>
      <c r="D8" s="45">
        <f t="shared" si="1"/>
        <v>18278</v>
      </c>
      <c r="E8" s="45">
        <f t="shared" si="1"/>
        <v>11221</v>
      </c>
      <c r="F8" s="45">
        <f t="shared" si="1"/>
        <v>12616</v>
      </c>
      <c r="G8" s="45">
        <f t="shared" si="1"/>
        <v>7051</v>
      </c>
      <c r="H8" s="45">
        <f t="shared" si="1"/>
        <v>6345</v>
      </c>
      <c r="I8" s="45">
        <f t="shared" si="1"/>
        <v>18745</v>
      </c>
      <c r="J8" s="45">
        <f t="shared" si="1"/>
        <v>3459</v>
      </c>
      <c r="K8" s="38">
        <f>SUM(B8:J8)</f>
        <v>112783</v>
      </c>
      <c r="L8"/>
      <c r="M8"/>
      <c r="N8"/>
    </row>
    <row r="9" spans="1:14" ht="16.5" customHeight="1">
      <c r="A9" s="22" t="s">
        <v>32</v>
      </c>
      <c r="B9" s="45">
        <v>17624</v>
      </c>
      <c r="C9" s="45">
        <v>17377</v>
      </c>
      <c r="D9" s="45">
        <v>18270</v>
      </c>
      <c r="E9" s="45">
        <v>11084</v>
      </c>
      <c r="F9" s="45">
        <v>12602</v>
      </c>
      <c r="G9" s="45">
        <v>7048</v>
      </c>
      <c r="H9" s="45">
        <v>6345</v>
      </c>
      <c r="I9" s="45">
        <v>18666</v>
      </c>
      <c r="J9" s="45">
        <v>3459</v>
      </c>
      <c r="K9" s="38">
        <f>SUM(B9:J9)</f>
        <v>112475</v>
      </c>
      <c r="L9"/>
      <c r="M9"/>
      <c r="N9"/>
    </row>
    <row r="10" spans="1:14" ht="16.5" customHeight="1">
      <c r="A10" s="22" t="s">
        <v>31</v>
      </c>
      <c r="B10" s="45">
        <v>60</v>
      </c>
      <c r="C10" s="45">
        <v>7</v>
      </c>
      <c r="D10" s="45">
        <v>8</v>
      </c>
      <c r="E10" s="45">
        <v>137</v>
      </c>
      <c r="F10" s="45">
        <v>14</v>
      </c>
      <c r="G10" s="45">
        <v>3</v>
      </c>
      <c r="H10" s="45">
        <v>0</v>
      </c>
      <c r="I10" s="45">
        <v>79</v>
      </c>
      <c r="J10" s="45">
        <v>0</v>
      </c>
      <c r="K10" s="38">
        <f>SUM(B10:J10)</f>
        <v>308</v>
      </c>
      <c r="L10"/>
      <c r="M10"/>
      <c r="N10"/>
    </row>
    <row r="11" spans="1:14" ht="16.5" customHeight="1">
      <c r="A11" s="44" t="s">
        <v>30</v>
      </c>
      <c r="B11" s="43">
        <v>282396</v>
      </c>
      <c r="C11" s="43">
        <v>226129</v>
      </c>
      <c r="D11" s="43">
        <v>292326</v>
      </c>
      <c r="E11" s="43">
        <v>152266</v>
      </c>
      <c r="F11" s="43">
        <v>192342</v>
      </c>
      <c r="G11" s="43">
        <v>202518</v>
      </c>
      <c r="H11" s="43">
        <v>240303</v>
      </c>
      <c r="I11" s="43">
        <v>325483</v>
      </c>
      <c r="J11" s="43">
        <v>106635</v>
      </c>
      <c r="K11" s="38">
        <f>SUM(B11:J11)</f>
        <v>2020398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1.142641480036155</v>
      </c>
      <c r="C16" s="39">
        <v>1.205992530087148</v>
      </c>
      <c r="D16" s="39">
        <v>1.061683400392081</v>
      </c>
      <c r="E16" s="39">
        <v>1.400709986914752</v>
      </c>
      <c r="F16" s="39">
        <v>1.069632964111429</v>
      </c>
      <c r="G16" s="39">
        <v>1.149332615890795</v>
      </c>
      <c r="H16" s="39">
        <v>1.106159428820769</v>
      </c>
      <c r="I16" s="39">
        <v>1.092980339713994</v>
      </c>
      <c r="J16" s="39">
        <v>1.067266148897055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1594268.66</v>
      </c>
      <c r="C18" s="36">
        <f aca="true" t="shared" si="2" ref="C18:J18">SUM(C19:C27)</f>
        <v>1506129.6700000002</v>
      </c>
      <c r="D18" s="36">
        <f t="shared" si="2"/>
        <v>1867655.09</v>
      </c>
      <c r="E18" s="36">
        <f t="shared" si="2"/>
        <v>1128565.65</v>
      </c>
      <c r="F18" s="36">
        <f t="shared" si="2"/>
        <v>1145920.53</v>
      </c>
      <c r="G18" s="36">
        <f t="shared" si="2"/>
        <v>1261525.7000000002</v>
      </c>
      <c r="H18" s="36">
        <f t="shared" si="2"/>
        <v>1149409.06</v>
      </c>
      <c r="I18" s="36">
        <f t="shared" si="2"/>
        <v>1616948.2000000002</v>
      </c>
      <c r="J18" s="36">
        <f t="shared" si="2"/>
        <v>557874.8</v>
      </c>
      <c r="K18" s="36">
        <f>SUM(B18:J18)</f>
        <v>11828297.360000003</v>
      </c>
      <c r="L18"/>
      <c r="M18"/>
      <c r="N18"/>
    </row>
    <row r="19" spans="1:14" ht="16.5" customHeight="1">
      <c r="A19" s="35" t="s">
        <v>27</v>
      </c>
      <c r="B19" s="61">
        <f>ROUND((B13+B14)*B7,2)</f>
        <v>1347689.29</v>
      </c>
      <c r="C19" s="61">
        <f aca="true" t="shared" si="3" ref="C19:J19">ROUND((C13+C14)*C7,2)</f>
        <v>1201468.79</v>
      </c>
      <c r="D19" s="61">
        <f t="shared" si="3"/>
        <v>1698848.58</v>
      </c>
      <c r="E19" s="61">
        <f t="shared" si="3"/>
        <v>777446.08</v>
      </c>
      <c r="F19" s="61">
        <f t="shared" si="3"/>
        <v>1031430.64</v>
      </c>
      <c r="G19" s="61">
        <f t="shared" si="3"/>
        <v>1065323.05</v>
      </c>
      <c r="H19" s="61">
        <f t="shared" si="3"/>
        <v>998307.78</v>
      </c>
      <c r="I19" s="61">
        <f t="shared" si="3"/>
        <v>1407376.18</v>
      </c>
      <c r="J19" s="61">
        <f t="shared" si="3"/>
        <v>509316.86</v>
      </c>
      <c r="K19" s="30">
        <f>SUM(B19:J19)</f>
        <v>10037207.25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192236.39</v>
      </c>
      <c r="C20" s="30">
        <f t="shared" si="4"/>
        <v>247493.6</v>
      </c>
      <c r="D20" s="30">
        <f t="shared" si="4"/>
        <v>104790.76</v>
      </c>
      <c r="E20" s="30">
        <f t="shared" si="4"/>
        <v>311530.41</v>
      </c>
      <c r="F20" s="30">
        <f t="shared" si="4"/>
        <v>71821.57</v>
      </c>
      <c r="G20" s="30">
        <f t="shared" si="4"/>
        <v>159087.48</v>
      </c>
      <c r="H20" s="30">
        <f t="shared" si="4"/>
        <v>105979.78</v>
      </c>
      <c r="I20" s="30">
        <f t="shared" si="4"/>
        <v>130858.32</v>
      </c>
      <c r="J20" s="30">
        <f t="shared" si="4"/>
        <v>34259.78</v>
      </c>
      <c r="K20" s="30">
        <f aca="true" t="shared" si="5" ref="K18:K26">SUM(B20:J20)</f>
        <v>1358058.09</v>
      </c>
      <c r="L20"/>
      <c r="M20"/>
      <c r="N20"/>
    </row>
    <row r="21" spans="1:14" ht="16.5" customHeight="1">
      <c r="A21" s="18" t="s">
        <v>25</v>
      </c>
      <c r="B21" s="30">
        <v>50092.38</v>
      </c>
      <c r="C21" s="30">
        <v>51377.04</v>
      </c>
      <c r="D21" s="30">
        <v>55982.6</v>
      </c>
      <c r="E21" s="30">
        <v>34440.89</v>
      </c>
      <c r="F21" s="30">
        <v>39186.08</v>
      </c>
      <c r="G21" s="30">
        <v>33451.82</v>
      </c>
      <c r="H21" s="30">
        <v>39815.72</v>
      </c>
      <c r="I21" s="30">
        <v>72663.54</v>
      </c>
      <c r="J21" s="30">
        <v>18309.12</v>
      </c>
      <c r="K21" s="30">
        <f t="shared" si="5"/>
        <v>395319.19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1323.45</v>
      </c>
      <c r="C24" s="30">
        <v>1250.5</v>
      </c>
      <c r="D24" s="30">
        <v>1552.71</v>
      </c>
      <c r="E24" s="30">
        <v>937.88</v>
      </c>
      <c r="F24" s="30">
        <v>950.9</v>
      </c>
      <c r="G24" s="30">
        <v>1047.29</v>
      </c>
      <c r="H24" s="30">
        <v>956.11</v>
      </c>
      <c r="I24" s="30">
        <v>1344.29</v>
      </c>
      <c r="J24" s="30">
        <v>463.73</v>
      </c>
      <c r="K24" s="30">
        <f t="shared" si="5"/>
        <v>9826.859999999999</v>
      </c>
      <c r="L24"/>
      <c r="M24"/>
      <c r="N24"/>
    </row>
    <row r="25" spans="1:14" ht="16.5" customHeight="1">
      <c r="A25" s="62" t="s">
        <v>73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575.59</v>
      </c>
      <c r="G25" s="30">
        <v>656.05</v>
      </c>
      <c r="H25" s="30">
        <v>662.66</v>
      </c>
      <c r="I25" s="30">
        <v>952.55</v>
      </c>
      <c r="J25" s="30">
        <v>301.83</v>
      </c>
      <c r="K25" s="30">
        <f t="shared" si="5"/>
        <v>6297.99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-147572.49</v>
      </c>
      <c r="C29" s="30">
        <f t="shared" si="6"/>
        <v>-93344.58</v>
      </c>
      <c r="D29" s="30">
        <f t="shared" si="6"/>
        <v>-197800.34999999992</v>
      </c>
      <c r="E29" s="30">
        <f t="shared" si="6"/>
        <v>-122497.53</v>
      </c>
      <c r="F29" s="30">
        <f t="shared" si="6"/>
        <v>-71037.67</v>
      </c>
      <c r="G29" s="30">
        <f t="shared" si="6"/>
        <v>-154139.78</v>
      </c>
      <c r="H29" s="30">
        <f t="shared" si="6"/>
        <v>-52676.53000000004</v>
      </c>
      <c r="I29" s="30">
        <f t="shared" si="6"/>
        <v>-125378.37999999999</v>
      </c>
      <c r="J29" s="30">
        <f t="shared" si="6"/>
        <v>-32870.54</v>
      </c>
      <c r="K29" s="30">
        <f aca="true" t="shared" si="7" ref="K29:K37">SUM(B29:J29)</f>
        <v>-997317.8500000001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-137264.97</v>
      </c>
      <c r="C30" s="30">
        <f t="shared" si="8"/>
        <v>-84797.95</v>
      </c>
      <c r="D30" s="30">
        <f t="shared" si="8"/>
        <v>-100752.9</v>
      </c>
      <c r="E30" s="30">
        <f t="shared" si="8"/>
        <v>-117282.35</v>
      </c>
      <c r="F30" s="30">
        <f t="shared" si="8"/>
        <v>-55448.8</v>
      </c>
      <c r="G30" s="30">
        <f t="shared" si="8"/>
        <v>-118808.18</v>
      </c>
      <c r="H30" s="30">
        <f t="shared" si="8"/>
        <v>-45766.009999999995</v>
      </c>
      <c r="I30" s="30">
        <f t="shared" si="8"/>
        <v>-109983.29</v>
      </c>
      <c r="J30" s="30">
        <f t="shared" si="8"/>
        <v>-23812.32</v>
      </c>
      <c r="K30" s="30">
        <f t="shared" si="7"/>
        <v>-793916.7699999999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-77545.6</v>
      </c>
      <c r="C31" s="30">
        <f aca="true" t="shared" si="9" ref="C31:J31">-ROUND((C9)*$E$3,2)</f>
        <v>-76458.8</v>
      </c>
      <c r="D31" s="30">
        <f t="shared" si="9"/>
        <v>-80388</v>
      </c>
      <c r="E31" s="30">
        <f t="shared" si="9"/>
        <v>-48769.6</v>
      </c>
      <c r="F31" s="30">
        <f t="shared" si="9"/>
        <v>-55448.8</v>
      </c>
      <c r="G31" s="30">
        <f t="shared" si="9"/>
        <v>-31011.2</v>
      </c>
      <c r="H31" s="30">
        <f t="shared" si="9"/>
        <v>-27918</v>
      </c>
      <c r="I31" s="30">
        <f t="shared" si="9"/>
        <v>-82130.4</v>
      </c>
      <c r="J31" s="30">
        <f t="shared" si="9"/>
        <v>-15219.6</v>
      </c>
      <c r="K31" s="30">
        <f t="shared" si="7"/>
        <v>-494890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-59719.37</v>
      </c>
      <c r="C34" s="30">
        <v>-8339.15</v>
      </c>
      <c r="D34" s="30">
        <v>-20364.9</v>
      </c>
      <c r="E34" s="30">
        <v>-68512.75</v>
      </c>
      <c r="F34" s="26">
        <v>0</v>
      </c>
      <c r="G34" s="30">
        <v>-87796.98</v>
      </c>
      <c r="H34" s="30">
        <v>-17848.01</v>
      </c>
      <c r="I34" s="30">
        <v>-27852.89</v>
      </c>
      <c r="J34" s="30">
        <v>-8592.72</v>
      </c>
      <c r="K34" s="30">
        <f t="shared" si="7"/>
        <v>-299026.77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-10307.52</v>
      </c>
      <c r="C35" s="27">
        <f t="shared" si="10"/>
        <v>-8546.63</v>
      </c>
      <c r="D35" s="27">
        <f t="shared" si="10"/>
        <v>-97047.44999999994</v>
      </c>
      <c r="E35" s="27">
        <f t="shared" si="10"/>
        <v>-5215.18</v>
      </c>
      <c r="F35" s="27">
        <f t="shared" si="10"/>
        <v>-15588.869999999999</v>
      </c>
      <c r="G35" s="27">
        <f t="shared" si="10"/>
        <v>-35331.6</v>
      </c>
      <c r="H35" s="27">
        <f t="shared" si="10"/>
        <v>-6910.520000000051</v>
      </c>
      <c r="I35" s="27">
        <f t="shared" si="10"/>
        <v>-15395.09</v>
      </c>
      <c r="J35" s="27">
        <f t="shared" si="10"/>
        <v>-9058.220000000001</v>
      </c>
      <c r="K35" s="30">
        <f t="shared" si="7"/>
        <v>-203401.08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-2948.32</v>
      </c>
      <c r="C37" s="27">
        <v>-1593.06</v>
      </c>
      <c r="D37" s="27">
        <v>-21565.96</v>
      </c>
      <c r="E37" s="27">
        <v>0</v>
      </c>
      <c r="F37" s="27">
        <v>-10301.26</v>
      </c>
      <c r="G37" s="27">
        <v>-29507.98</v>
      </c>
      <c r="H37" s="27">
        <v>-1593.93</v>
      </c>
      <c r="I37" s="27">
        <v>-7920</v>
      </c>
      <c r="J37" s="27">
        <v>0</v>
      </c>
      <c r="K37" s="30">
        <f t="shared" si="7"/>
        <v>-75430.51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-36000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-8465.02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-7359.2</v>
      </c>
      <c r="C45" s="17">
        <v>-6953.57</v>
      </c>
      <c r="D45" s="17">
        <v>-8634.02</v>
      </c>
      <c r="E45" s="17">
        <v>-5215.18</v>
      </c>
      <c r="F45" s="17">
        <v>-5287.61</v>
      </c>
      <c r="G45" s="17">
        <v>-5823.62</v>
      </c>
      <c r="H45" s="17">
        <v>-5316.59</v>
      </c>
      <c r="I45" s="17">
        <v>-7475.09</v>
      </c>
      <c r="J45" s="17">
        <v>-2578.62</v>
      </c>
      <c r="K45" s="17">
        <f>SUM(B45:J45)</f>
        <v>-54643.50000000001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1446696.17</v>
      </c>
      <c r="C49" s="27">
        <f>IF(C18+C29+C50&lt;0,0,C18+C29+C50)</f>
        <v>1412785.09</v>
      </c>
      <c r="D49" s="27">
        <f>IF(D18+D29+D50&lt;0,0,D18+D29+D50)</f>
        <v>1669854.7400000002</v>
      </c>
      <c r="E49" s="27">
        <f>IF(E18+E29+E50&lt;0,0,E18+E29+E50)</f>
        <v>1006068.1199999999</v>
      </c>
      <c r="F49" s="27">
        <f>IF(F18+F29+F50&lt;0,0,F18+F29+F50)</f>
        <v>1074882.86</v>
      </c>
      <c r="G49" s="27">
        <f>IF(G18+G29+G50&lt;0,0,G18+G29+G50)</f>
        <v>1107385.9200000002</v>
      </c>
      <c r="H49" s="27">
        <f>IF(H18+H29+H50&lt;0,0,H18+H29+H50)</f>
        <v>1096732.53</v>
      </c>
      <c r="I49" s="27">
        <f>IF(I18+I29+I50&lt;0,0,I18+I29+I50)</f>
        <v>1491569.8200000003</v>
      </c>
      <c r="J49" s="27">
        <f>IF(J18+J29+J50&lt;0,0,J18+J29+J50)</f>
        <v>525004.26</v>
      </c>
      <c r="K49" s="20">
        <f>SUM(B49:J49)</f>
        <v>10830979.51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1446696.18</v>
      </c>
      <c r="C55" s="10">
        <f t="shared" si="11"/>
        <v>1412785.09</v>
      </c>
      <c r="D55" s="10">
        <f t="shared" si="11"/>
        <v>1669854.73</v>
      </c>
      <c r="E55" s="10">
        <f t="shared" si="11"/>
        <v>1006068.12</v>
      </c>
      <c r="F55" s="10">
        <f t="shared" si="11"/>
        <v>1074882.86</v>
      </c>
      <c r="G55" s="10">
        <f t="shared" si="11"/>
        <v>1107385.92</v>
      </c>
      <c r="H55" s="10">
        <f t="shared" si="11"/>
        <v>1096732.54</v>
      </c>
      <c r="I55" s="10">
        <f>SUM(I56:I68)</f>
        <v>1491569.82</v>
      </c>
      <c r="J55" s="10">
        <f t="shared" si="11"/>
        <v>525004.26</v>
      </c>
      <c r="K55" s="5">
        <f>SUM(K56:K68)</f>
        <v>10830979.520000001</v>
      </c>
      <c r="L55" s="9"/>
    </row>
    <row r="56" spans="1:11" ht="16.5" customHeight="1">
      <c r="A56" s="7" t="s">
        <v>57</v>
      </c>
      <c r="B56" s="8">
        <v>1263544.44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1263544.44</v>
      </c>
    </row>
    <row r="57" spans="1:11" ht="16.5" customHeight="1">
      <c r="A57" s="7" t="s">
        <v>58</v>
      </c>
      <c r="B57" s="8">
        <v>183151.74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183151.74</v>
      </c>
    </row>
    <row r="58" spans="1:11" ht="16.5" customHeight="1">
      <c r="A58" s="7" t="s">
        <v>4</v>
      </c>
      <c r="B58" s="6">
        <v>0</v>
      </c>
      <c r="C58" s="8">
        <v>1412785.09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1412785.09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1669854.73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1669854.73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1006068.12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1006068.12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1074882.86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1074882.86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1107385.92</v>
      </c>
      <c r="H62" s="6">
        <v>0</v>
      </c>
      <c r="I62" s="6">
        <v>0</v>
      </c>
      <c r="J62" s="6">
        <v>0</v>
      </c>
      <c r="K62" s="5">
        <f t="shared" si="12"/>
        <v>1107385.92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1096732.54</v>
      </c>
      <c r="I63" s="6">
        <v>0</v>
      </c>
      <c r="J63" s="6">
        <v>0</v>
      </c>
      <c r="K63" s="5">
        <f t="shared" si="12"/>
        <v>1096732.54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544124.67</v>
      </c>
      <c r="J65" s="6">
        <v>0</v>
      </c>
      <c r="K65" s="5">
        <f t="shared" si="12"/>
        <v>544124.67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947445.15</v>
      </c>
      <c r="J66" s="6">
        <v>0</v>
      </c>
      <c r="K66" s="5">
        <f t="shared" si="12"/>
        <v>947445.15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525004.26</v>
      </c>
      <c r="K67" s="5">
        <f t="shared" si="12"/>
        <v>525004.26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2022-08-04T18:21:51Z</dcterms:modified>
  <cp:category/>
  <cp:version/>
  <cp:contentType/>
  <cp:contentStatus/>
</cp:coreProperties>
</file>