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<sst xmlns="http://schemas.openxmlformats.org/spreadsheetml/2006/main" count="76" uniqueCount="75">
  <si>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</si>
  <si>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</si>
  <si>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</si>
  <si>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</si>
  <si>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</si>
  <si>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</si>
  <si>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</si>
  <si>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</si>
  <si>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</si>
  <si>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</si>
  <si>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</si>
  <si>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</si>
  <si>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</si>
  <si>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</si>
  <si>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</si>
  <si>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</si>
  <si>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</si>
  <si>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</si>
  <si>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</si>
  <si>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</si>
  <si>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</si>
  <si>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</si>
  <si>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</si>
  <si>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</si>
  <si>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</si>
  <si>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</si>
  <si>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</si>
  <si>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</si>
  <si>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</si>
  <si>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</si>
  <si>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</si>
  <si>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</si>
  <si>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</si>
  <si>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</si>
  <si>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</si>
  <si>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</si>
  <si>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</si>
  <si>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</si>
  <si>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</si>
  <si>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</si>
  <si>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</si>
  <si>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</si>
  <si>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</si>
  <si>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</si>
  <si>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</si>
  <si>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</si>
  <si>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</si>
  <si>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</si>
  <si>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</si>
  <si>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</si>
  <si>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</si>
  <si>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</si>
  <si>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</si>
  <si>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</si>
  <si>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</si>
  <si>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</si>
  <si>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</si>
  <si>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</si>
  <si>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</si>
  <si>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</si>
  <si>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</si>
  <si>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</si>
  <si>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</si>
  <si>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</si>
  <si>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</si>
  <si>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</si>
  <si>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28/07/22 - VENCIMENTO 04/08/22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</si>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</sst>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317234</v>
      </c>
      <c r="C7" s="47">
        <f t="shared" si="0"/>
        <v>259065</v>
      </c>
      <c r="D7" s="47">
        <f t="shared" si="0"/>
        <v>325879</v>
      </c>
      <c r="E7" s="47">
        <f t="shared" si="0"/>
        <v>177020</v>
      </c>
      <c r="F7" s="47">
        <f t="shared" si="0"/>
        <v>219161</v>
      </c>
      <c r="G7" s="47">
        <f t="shared" si="0"/>
        <v>215688</v>
      </c>
      <c r="H7" s="47">
        <f t="shared" si="0"/>
        <v>254400</v>
      </c>
      <c r="I7" s="47">
        <f t="shared" si="0"/>
        <v>361372</v>
      </c>
      <c r="J7" s="47">
        <f t="shared" si="0"/>
        <v>117967</v>
      </c>
      <c r="K7" s="47">
        <f t="shared" si="0"/>
        <v>2247786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18074</v>
      </c>
      <c r="C8" s="45">
        <f t="shared" si="1"/>
        <v>17589</v>
      </c>
      <c r="D8" s="45">
        <f t="shared" si="1"/>
        <v>17913</v>
      </c>
      <c r="E8" s="45">
        <f t="shared" si="1"/>
        <v>11948</v>
      </c>
      <c r="F8" s="45">
        <f t="shared" si="1"/>
        <v>13130</v>
      </c>
      <c r="G8" s="45">
        <f t="shared" si="1"/>
        <v>6852</v>
      </c>
      <c r="H8" s="45">
        <f t="shared" si="1"/>
        <v>6186</v>
      </c>
      <c r="I8" s="45">
        <f t="shared" si="1"/>
        <v>18982</v>
      </c>
      <c r="J8" s="45">
        <f t="shared" si="1"/>
        <v>4107</v>
      </c>
      <c r="K8" s="38">
        <f>SUM(B8:J8)</f>
        <v>114781</v>
      </c>
      <c r="L8"/>
      <c r="M8"/>
      <c r="N8"/>
    </row>
    <row r="9" spans="1:14" ht="16.5" customHeight="1">
      <c r="A9" s="22" t="s">
        <v>32</v>
      </c>
      <c r="B9" s="45">
        <v>18027</v>
      </c>
      <c r="C9" s="45">
        <v>17577</v>
      </c>
      <c r="D9" s="45">
        <v>17903</v>
      </c>
      <c r="E9" s="45">
        <v>11799</v>
      </c>
      <c r="F9" s="45">
        <v>13116</v>
      </c>
      <c r="G9" s="45">
        <v>6852</v>
      </c>
      <c r="H9" s="45">
        <v>6186</v>
      </c>
      <c r="I9" s="45">
        <v>18916</v>
      </c>
      <c r="J9" s="45">
        <v>4107</v>
      </c>
      <c r="K9" s="38">
        <f>SUM(B9:J9)</f>
        <v>114483</v>
      </c>
      <c r="L9"/>
      <c r="M9"/>
      <c r="N9"/>
    </row>
    <row r="10" spans="1:14" ht="16.5" customHeight="1">
      <c r="A10" s="22" t="s">
        <v>31</v>
      </c>
      <c r="B10" s="45">
        <v>47</v>
      </c>
      <c r="C10" s="45">
        <v>12</v>
      </c>
      <c r="D10" s="45">
        <v>10</v>
      </c>
      <c r="E10" s="45">
        <v>149</v>
      </c>
      <c r="F10" s="45">
        <v>14</v>
      </c>
      <c r="G10" s="45">
        <v>0</v>
      </c>
      <c r="H10" s="45">
        <v>0</v>
      </c>
      <c r="I10" s="45">
        <v>66</v>
      </c>
      <c r="J10" s="45">
        <v>0</v>
      </c>
      <c r="K10" s="38">
        <f>SUM(B10:J10)</f>
        <v>298</v>
      </c>
      <c r="L10"/>
      <c r="M10"/>
      <c r="N10"/>
    </row>
    <row r="11" spans="1:14" ht="16.5" customHeight="1">
      <c r="A11" s="44" t="s">
        <v>30</v>
      </c>
      <c r="B11" s="43">
        <v>299160</v>
      </c>
      <c r="C11" s="43">
        <v>241476</v>
      </c>
      <c r="D11" s="43">
        <v>307966</v>
      </c>
      <c r="E11" s="43">
        <v>165072</v>
      </c>
      <c r="F11" s="43">
        <v>206031</v>
      </c>
      <c r="G11" s="43">
        <v>208836</v>
      </c>
      <c r="H11" s="43">
        <v>248214</v>
      </c>
      <c r="I11" s="43">
        <v>342390</v>
      </c>
      <c r="J11" s="43">
        <v>113860</v>
      </c>
      <c r="K11" s="38">
        <f>SUM(B11:J11)</f>
        <v>2133005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1.080939796517942</v>
      </c>
      <c r="C16" s="39">
        <v>1.14634788389758</v>
      </c>
      <c r="D16" s="39">
        <v>1.015893115669483</v>
      </c>
      <c r="E16" s="39">
        <v>1.304159108504721</v>
      </c>
      <c r="F16" s="39">
        <v>1.014086096505715</v>
      </c>
      <c r="G16" s="39">
        <v>1.116211888997935</v>
      </c>
      <c r="H16" s="39">
        <v>1.073184563255039</v>
      </c>
      <c r="I16" s="39">
        <v>1.043246906306768</v>
      </c>
      <c r="J16" s="39">
        <v>1.00042826641081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74</v>
      </c>
      <c r="B18" s="36">
        <f>SUM(B19:B27)</f>
        <v>1594013.1199999999</v>
      </c>
      <c r="C18" s="36">
        <f aca="true" t="shared" si="2" ref="C18:J18">SUM(C19:C27)</f>
        <v>1521718.25</v>
      </c>
      <c r="D18" s="36">
        <f t="shared" si="2"/>
        <v>1874436.17</v>
      </c>
      <c r="E18" s="36">
        <f t="shared" si="2"/>
        <v>1137360.75</v>
      </c>
      <c r="F18" s="36">
        <f t="shared" si="2"/>
        <v>1160626.29</v>
      </c>
      <c r="G18" s="36">
        <f t="shared" si="2"/>
        <v>1260273.44</v>
      </c>
      <c r="H18" s="36">
        <f t="shared" si="2"/>
        <v>1150139.3</v>
      </c>
      <c r="I18" s="36">
        <f t="shared" si="2"/>
        <v>1619466.06</v>
      </c>
      <c r="J18" s="36">
        <f t="shared" si="2"/>
        <v>560426.74</v>
      </c>
      <c r="K18" s="36">
        <f>SUM(B18:J18)</f>
        <v>11878460.120000001</v>
      </c>
      <c r="L18"/>
      <c r="M18"/>
      <c r="N18"/>
    </row>
    <row r="19" spans="1:14" ht="16.5" customHeight="1">
      <c r="A19" s="35" t="s">
        <v>27</v>
      </c>
      <c r="B19" s="62">
        <f>ROUND((B13+B14)*B7,2)</f>
        <v>1424729.62</v>
      </c>
      <c r="C19" s="62">
        <f aca="true" t="shared" si="3" ref="C19:J19">ROUND((C13+C14)*C7,2)</f>
        <v>1278200.8</v>
      </c>
      <c r="D19" s="62">
        <f t="shared" si="3"/>
        <v>1782395.19</v>
      </c>
      <c r="E19" s="62">
        <f t="shared" si="3"/>
        <v>841800.91</v>
      </c>
      <c r="F19" s="62">
        <f t="shared" si="3"/>
        <v>1102905.82</v>
      </c>
      <c r="G19" s="62">
        <f t="shared" si="3"/>
        <v>1096428.38</v>
      </c>
      <c r="H19" s="62">
        <f t="shared" si="3"/>
        <v>1029684</v>
      </c>
      <c r="I19" s="62">
        <f t="shared" si="3"/>
        <v>1477469.42</v>
      </c>
      <c r="J19" s="62">
        <f t="shared" si="3"/>
        <v>545738.94</v>
      </c>
      <c r="K19" s="30">
        <f>SUM(B19:J19)</f>
        <v>10579353.079999998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115317.33</v>
      </c>
      <c r="C20" s="30">
        <f t="shared" si="4"/>
        <v>187061.98</v>
      </c>
      <c r="D20" s="30">
        <f t="shared" si="4"/>
        <v>28327.81</v>
      </c>
      <c r="E20" s="30">
        <f t="shared" si="4"/>
        <v>256041.41</v>
      </c>
      <c r="F20" s="30">
        <f t="shared" si="4"/>
        <v>15535.64</v>
      </c>
      <c r="G20" s="30">
        <f t="shared" si="4"/>
        <v>127418.01</v>
      </c>
      <c r="H20" s="30">
        <f t="shared" si="4"/>
        <v>75356.97</v>
      </c>
      <c r="I20" s="30">
        <f t="shared" si="4"/>
        <v>63895.98</v>
      </c>
      <c r="J20" s="30">
        <f t="shared" si="4"/>
        <v>233.72</v>
      </c>
      <c r="K20" s="30">
        <f aca="true" t="shared" si="5" ref="K20:K26">SUM(B20:J20)</f>
        <v>869188.85</v>
      </c>
      <c r="L20"/>
      <c r="M20"/>
      <c r="N20"/>
    </row>
    <row r="21" spans="1:14" ht="16.5" customHeight="1">
      <c r="A21" s="18" t="s">
        <v>25</v>
      </c>
      <c r="B21" s="30">
        <v>49723.39</v>
      </c>
      <c r="C21" s="30">
        <v>50660.02</v>
      </c>
      <c r="D21" s="30">
        <v>55685.24</v>
      </c>
      <c r="E21" s="30">
        <v>34370.16</v>
      </c>
      <c r="F21" s="30">
        <v>38694.77</v>
      </c>
      <c r="G21" s="30">
        <v>32771.51</v>
      </c>
      <c r="H21" s="30">
        <v>39800.36</v>
      </c>
      <c r="I21" s="30">
        <v>72058.32</v>
      </c>
      <c r="J21" s="30">
        <v>18467.65</v>
      </c>
      <c r="K21" s="30">
        <f t="shared" si="5"/>
        <v>392231.42000000004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1" t="s">
        <v>71</v>
      </c>
      <c r="B24" s="30">
        <v>1315.63</v>
      </c>
      <c r="C24" s="30">
        <v>1255.71</v>
      </c>
      <c r="D24" s="30">
        <v>1547.49</v>
      </c>
      <c r="E24" s="30">
        <v>937.88</v>
      </c>
      <c r="F24" s="30">
        <v>958.72</v>
      </c>
      <c r="G24" s="30">
        <v>1039.48</v>
      </c>
      <c r="H24" s="30">
        <v>948.3</v>
      </c>
      <c r="I24" s="30">
        <v>1336.47</v>
      </c>
      <c r="J24" s="30">
        <v>461.12</v>
      </c>
      <c r="K24" s="30">
        <f t="shared" si="5"/>
        <v>9800.800000000001</v>
      </c>
      <c r="L24"/>
      <c r="M24"/>
      <c r="N24"/>
    </row>
    <row r="25" spans="1:14" ht="16.5" customHeight="1">
      <c r="A25" s="61" t="s">
        <v>72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6297.99</v>
      </c>
      <c r="L25"/>
      <c r="M25"/>
      <c r="N25"/>
    </row>
    <row r="26" spans="1:14" ht="16.5" customHeight="1">
      <c r="A26" s="61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-160733.78999999998</v>
      </c>
      <c r="C29" s="30">
        <f t="shared" si="6"/>
        <v>-92337.70000000001</v>
      </c>
      <c r="D29" s="30">
        <f t="shared" si="6"/>
        <v>-137354.54999999993</v>
      </c>
      <c r="E29" s="30">
        <f t="shared" si="6"/>
        <v>-139509.18</v>
      </c>
      <c r="F29" s="30">
        <f t="shared" si="6"/>
        <v>-63041.47</v>
      </c>
      <c r="G29" s="30">
        <f t="shared" si="6"/>
        <v>-142773.66</v>
      </c>
      <c r="H29" s="30">
        <f t="shared" si="6"/>
        <v>-52936.63</v>
      </c>
      <c r="I29" s="30">
        <f t="shared" si="6"/>
        <v>-122567.85</v>
      </c>
      <c r="J29" s="30">
        <f t="shared" si="6"/>
        <v>-36957.6</v>
      </c>
      <c r="K29" s="30">
        <f aca="true" t="shared" si="7" ref="K29:K37">SUM(B29:J29)</f>
        <v>-948212.4299999999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-153418.05</v>
      </c>
      <c r="C30" s="30">
        <f t="shared" si="8"/>
        <v>-85355.15000000001</v>
      </c>
      <c r="D30" s="30">
        <f t="shared" si="8"/>
        <v>-106367.04999999999</v>
      </c>
      <c r="E30" s="30">
        <f t="shared" si="8"/>
        <v>-134294</v>
      </c>
      <c r="F30" s="30">
        <f t="shared" si="8"/>
        <v>-57710.4</v>
      </c>
      <c r="G30" s="30">
        <f t="shared" si="8"/>
        <v>-136993.5</v>
      </c>
      <c r="H30" s="30">
        <f t="shared" si="8"/>
        <v>-47663.5</v>
      </c>
      <c r="I30" s="30">
        <f t="shared" si="8"/>
        <v>-115136.22</v>
      </c>
      <c r="J30" s="30">
        <f t="shared" si="8"/>
        <v>-27913.87</v>
      </c>
      <c r="K30" s="30">
        <f t="shared" si="7"/>
        <v>-864851.74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-79318.8</v>
      </c>
      <c r="C31" s="30">
        <f aca="true" t="shared" si="9" ref="C31:J31">-ROUND((C9)*$E$3,2)</f>
        <v>-77338.8</v>
      </c>
      <c r="D31" s="30">
        <f t="shared" si="9"/>
        <v>-78773.2</v>
      </c>
      <c r="E31" s="30">
        <f t="shared" si="9"/>
        <v>-51915.6</v>
      </c>
      <c r="F31" s="30">
        <f t="shared" si="9"/>
        <v>-57710.4</v>
      </c>
      <c r="G31" s="30">
        <f t="shared" si="9"/>
        <v>-30148.8</v>
      </c>
      <c r="H31" s="30">
        <f t="shared" si="9"/>
        <v>-27218.4</v>
      </c>
      <c r="I31" s="30">
        <f t="shared" si="9"/>
        <v>-83230.4</v>
      </c>
      <c r="J31" s="30">
        <f t="shared" si="9"/>
        <v>-18070.8</v>
      </c>
      <c r="K31" s="30">
        <f t="shared" si="7"/>
        <v>-503725.2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-74099.25</v>
      </c>
      <c r="C34" s="30">
        <v>-8016.35</v>
      </c>
      <c r="D34" s="30">
        <v>-27593.85</v>
      </c>
      <c r="E34" s="30">
        <v>-82378.4</v>
      </c>
      <c r="F34" s="26">
        <v>0</v>
      </c>
      <c r="G34" s="30">
        <v>-106844.7</v>
      </c>
      <c r="H34" s="30">
        <v>-20445.1</v>
      </c>
      <c r="I34" s="30">
        <v>-31905.82</v>
      </c>
      <c r="J34" s="30">
        <v>-9843.07</v>
      </c>
      <c r="K34" s="30">
        <f t="shared" si="7"/>
        <v>-361126.54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-7315.74</v>
      </c>
      <c r="C35" s="27">
        <f t="shared" si="10"/>
        <v>-6982.55</v>
      </c>
      <c r="D35" s="27">
        <f t="shared" si="10"/>
        <v>-30987.499999999953</v>
      </c>
      <c r="E35" s="27">
        <f t="shared" si="10"/>
        <v>-5215.18</v>
      </c>
      <c r="F35" s="27">
        <f t="shared" si="10"/>
        <v>-5331.07</v>
      </c>
      <c r="G35" s="27">
        <f t="shared" si="10"/>
        <v>-5780.16</v>
      </c>
      <c r="H35" s="27">
        <f t="shared" si="10"/>
        <v>-5273.13</v>
      </c>
      <c r="I35" s="27">
        <f t="shared" si="10"/>
        <v>-7431.63</v>
      </c>
      <c r="J35" s="27">
        <f t="shared" si="10"/>
        <v>-9043.73</v>
      </c>
      <c r="K35" s="30">
        <f t="shared" si="7"/>
        <v>-83360.68999999996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-7315.74</v>
      </c>
      <c r="C45" s="17">
        <v>-6982.55</v>
      </c>
      <c r="D45" s="17">
        <v>-8605.05</v>
      </c>
      <c r="E45" s="17">
        <v>-5215.18</v>
      </c>
      <c r="F45" s="17">
        <v>-5331.07</v>
      </c>
      <c r="G45" s="17">
        <v>-5780.16</v>
      </c>
      <c r="H45" s="17">
        <v>-5273.13</v>
      </c>
      <c r="I45" s="17">
        <v>-7431.63</v>
      </c>
      <c r="J45" s="17">
        <v>-2564.13</v>
      </c>
      <c r="K45" s="17">
        <f>SUM(B45:J45)</f>
        <v>-54498.63999999999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1433279.3299999998</v>
      </c>
      <c r="C49" s="27">
        <f>IF(C18+C29+C50&lt;0,0,C18+C29+C50)</f>
        <v>1429380.55</v>
      </c>
      <c r="D49" s="27">
        <f>IF(D18+D29+D50&lt;0,0,D18+D29+D50)</f>
        <v>1737081.62</v>
      </c>
      <c r="E49" s="27">
        <f>IF(E18+E29+E50&lt;0,0,E18+E29+E50)</f>
        <v>997851.5700000001</v>
      </c>
      <c r="F49" s="27">
        <f>IF(F18+F29+F50&lt;0,0,F18+F29+F50)</f>
        <v>1097584.82</v>
      </c>
      <c r="G49" s="27">
        <f>IF(G18+G29+G50&lt;0,0,G18+G29+G50)</f>
        <v>1117499.78</v>
      </c>
      <c r="H49" s="27">
        <f>IF(H18+H29+H50&lt;0,0,H18+H29+H50)</f>
        <v>1097202.6700000002</v>
      </c>
      <c r="I49" s="27">
        <f>IF(I18+I29+I50&lt;0,0,I18+I29+I50)</f>
        <v>1496898.21</v>
      </c>
      <c r="J49" s="27">
        <f>IF(J18+J29+J50&lt;0,0,J18+J29+J50)</f>
        <v>523469.14</v>
      </c>
      <c r="K49" s="20">
        <f>SUM(B49:J49)</f>
        <v>10930247.690000001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1433279.3299999998</v>
      </c>
      <c r="C55" s="10">
        <f t="shared" si="11"/>
        <v>1429380.56</v>
      </c>
      <c r="D55" s="10">
        <f t="shared" si="11"/>
        <v>1737081.63</v>
      </c>
      <c r="E55" s="10">
        <f t="shared" si="11"/>
        <v>997851.57</v>
      </c>
      <c r="F55" s="10">
        <f t="shared" si="11"/>
        <v>1097584.81</v>
      </c>
      <c r="G55" s="10">
        <f t="shared" si="11"/>
        <v>1117499.78</v>
      </c>
      <c r="H55" s="10">
        <f t="shared" si="11"/>
        <v>1097202.67</v>
      </c>
      <c r="I55" s="10">
        <f>SUM(I56:I68)</f>
        <v>1496898.21</v>
      </c>
      <c r="J55" s="10">
        <f t="shared" si="11"/>
        <v>523469.13</v>
      </c>
      <c r="K55" s="5">
        <f>SUM(K56:K68)</f>
        <v>10930247.690000003</v>
      </c>
      <c r="L55" s="9"/>
    </row>
    <row r="56" spans="1:11" ht="16.5" customHeight="1">
      <c r="A56" s="7" t="s">
        <v>57</v>
      </c>
      <c r="B56" s="8">
        <v>1251396.18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1251396.18</v>
      </c>
    </row>
    <row r="57" spans="1:11" ht="16.5" customHeight="1">
      <c r="A57" s="7" t="s">
        <v>58</v>
      </c>
      <c r="B57" s="8">
        <v>181883.15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181883.15</v>
      </c>
    </row>
    <row r="58" spans="1:11" ht="16.5" customHeight="1">
      <c r="A58" s="7" t="s">
        <v>4</v>
      </c>
      <c r="B58" s="6">
        <v>0</v>
      </c>
      <c r="C58" s="8">
        <v>1429380.56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1429380.56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1737081.63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1737081.63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997851.57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997851.57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1097584.81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1097584.81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1117499.78</v>
      </c>
      <c r="H62" s="6">
        <v>0</v>
      </c>
      <c r="I62" s="6">
        <v>0</v>
      </c>
      <c r="J62" s="6">
        <v>0</v>
      </c>
      <c r="K62" s="5">
        <f t="shared" si="12"/>
        <v>1117499.78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1097202.67</v>
      </c>
      <c r="I63" s="6">
        <v>0</v>
      </c>
      <c r="J63" s="6">
        <v>0</v>
      </c>
      <c r="K63" s="5">
        <f t="shared" si="12"/>
        <v>1097202.67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554151.72</v>
      </c>
      <c r="J65" s="6">
        <v>0</v>
      </c>
      <c r="K65" s="5">
        <f t="shared" si="12"/>
        <v>554151.72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942746.49</v>
      </c>
      <c r="J66" s="6">
        <v>0</v>
      </c>
      <c r="K66" s="5">
        <f t="shared" si="12"/>
        <v>942746.49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523469.13</v>
      </c>
      <c r="K67" s="5">
        <f t="shared" si="12"/>
        <v>523469.13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2022-08-04T18:20:18Z</dcterms:modified>
  <cp:category/>
  <cp:version/>
  <cp:contentType/>
  <cp:contentStatus/>
</cp:coreProperties>
</file>