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<sst xmlns="http://schemas.openxmlformats.org/spreadsheetml/2006/main" count="76" uniqueCount="75">
  <si>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</si>
  <si>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</si>
  <si>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</si>
  <si>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</si>
  <si>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</si>
  <si>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</si>
  <si>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</si>
  <si>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</si>
  <si>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</si>
  <si>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</si>
  <si>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</si>
  <si>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</si>
  <si>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</si>
  <si>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</si>
  <si>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</si>
  <si>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</si>
  <si>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</si>
  <si>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</si>
  <si>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</si>
  <si>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</si>
  <si>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</si>
  <si>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</si>
  <si>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</si>
  <si>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</si>
  <si>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</si>
  <si>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</si>
  <si>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</si>
  <si>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</si>
  <si>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</si>
  <si>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</si>
  <si>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</si>
  <si>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</si>
  <si>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</si>
  <si>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</si>
  <si>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</si>
  <si>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</si>
  <si>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</si>
  <si>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</si>
  <si>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</si>
  <si>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</si>
  <si>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</si>
  <si>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</si>
  <si>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</si>
  <si>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</si>
  <si>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</si>
  <si>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</si>
  <si>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</si>
  <si>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</si>
  <si>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</si>
  <si>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</si>
  <si>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</si>
  <si>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</si>
  <si>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</si>
  <si>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</si>
  <si>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</si>
  <si>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</si>
  <si>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</si>
  <si>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</si>
  <si>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</si>
  <si>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</si>
  <si>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</si>
  <si>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</si>
  <si>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</si>
  <si>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</si>
  <si>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</si>
  <si>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</si>
  <si>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23/07/22 - VENCIMENTO 29/07/22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</si>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</sst>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175737</v>
      </c>
      <c r="C7" s="47">
        <f t="shared" si="0"/>
        <v>142050</v>
      </c>
      <c r="D7" s="47">
        <f t="shared" si="0"/>
        <v>204548</v>
      </c>
      <c r="E7" s="47">
        <f t="shared" si="0"/>
        <v>96486</v>
      </c>
      <c r="F7" s="47">
        <f t="shared" si="0"/>
        <v>130643</v>
      </c>
      <c r="G7" s="47">
        <f t="shared" si="0"/>
        <v>144667</v>
      </c>
      <c r="H7" s="47">
        <f t="shared" si="0"/>
        <v>165775</v>
      </c>
      <c r="I7" s="47">
        <f t="shared" si="0"/>
        <v>205378</v>
      </c>
      <c r="J7" s="47">
        <f t="shared" si="0"/>
        <v>50010</v>
      </c>
      <c r="K7" s="47">
        <f t="shared" si="0"/>
        <v>1315294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13815</v>
      </c>
      <c r="C8" s="45">
        <f t="shared" si="1"/>
        <v>14524</v>
      </c>
      <c r="D8" s="45">
        <f t="shared" si="1"/>
        <v>15929</v>
      </c>
      <c r="E8" s="45">
        <f t="shared" si="1"/>
        <v>9248</v>
      </c>
      <c r="F8" s="45">
        <f t="shared" si="1"/>
        <v>9942</v>
      </c>
      <c r="G8" s="45">
        <f t="shared" si="1"/>
        <v>6318</v>
      </c>
      <c r="H8" s="45">
        <f t="shared" si="1"/>
        <v>5688</v>
      </c>
      <c r="I8" s="45">
        <f t="shared" si="1"/>
        <v>13452</v>
      </c>
      <c r="J8" s="45">
        <f t="shared" si="1"/>
        <v>1839</v>
      </c>
      <c r="K8" s="38">
        <f>SUM(B8:J8)</f>
        <v>90755</v>
      </c>
      <c r="L8"/>
      <c r="M8"/>
      <c r="N8"/>
    </row>
    <row r="9" spans="1:14" ht="16.5" customHeight="1">
      <c r="A9" s="22" t="s">
        <v>32</v>
      </c>
      <c r="B9" s="45">
        <v>13797</v>
      </c>
      <c r="C9" s="45">
        <v>14518</v>
      </c>
      <c r="D9" s="45">
        <v>15925</v>
      </c>
      <c r="E9" s="45">
        <v>9158</v>
      </c>
      <c r="F9" s="45">
        <v>9937</v>
      </c>
      <c r="G9" s="45">
        <v>6313</v>
      </c>
      <c r="H9" s="45">
        <v>5688</v>
      </c>
      <c r="I9" s="45">
        <v>13393</v>
      </c>
      <c r="J9" s="45">
        <v>1839</v>
      </c>
      <c r="K9" s="38">
        <f>SUM(B9:J9)</f>
        <v>90568</v>
      </c>
      <c r="L9"/>
      <c r="M9"/>
      <c r="N9"/>
    </row>
    <row r="10" spans="1:14" ht="16.5" customHeight="1">
      <c r="A10" s="22" t="s">
        <v>31</v>
      </c>
      <c r="B10" s="45">
        <v>18</v>
      </c>
      <c r="C10" s="45">
        <v>6</v>
      </c>
      <c r="D10" s="45">
        <v>4</v>
      </c>
      <c r="E10" s="45">
        <v>90</v>
      </c>
      <c r="F10" s="45">
        <v>5</v>
      </c>
      <c r="G10" s="45">
        <v>5</v>
      </c>
      <c r="H10" s="45">
        <v>0</v>
      </c>
      <c r="I10" s="45">
        <v>59</v>
      </c>
      <c r="J10" s="45">
        <v>0</v>
      </c>
      <c r="K10" s="38">
        <f>SUM(B10:J10)</f>
        <v>187</v>
      </c>
      <c r="L10"/>
      <c r="M10"/>
      <c r="N10"/>
    </row>
    <row r="11" spans="1:14" ht="16.5" customHeight="1">
      <c r="A11" s="44" t="s">
        <v>30</v>
      </c>
      <c r="B11" s="43">
        <v>161922</v>
      </c>
      <c r="C11" s="43">
        <v>127526</v>
      </c>
      <c r="D11" s="43">
        <v>188619</v>
      </c>
      <c r="E11" s="43">
        <v>87238</v>
      </c>
      <c r="F11" s="43">
        <v>120701</v>
      </c>
      <c r="G11" s="43">
        <v>138349</v>
      </c>
      <c r="H11" s="43">
        <v>160087</v>
      </c>
      <c r="I11" s="43">
        <v>191926</v>
      </c>
      <c r="J11" s="43">
        <v>48171</v>
      </c>
      <c r="K11" s="38">
        <f>SUM(B11:J11)</f>
        <v>1224539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1.116849176374011</v>
      </c>
      <c r="C16" s="39">
        <v>1.199414595422445</v>
      </c>
      <c r="D16" s="39">
        <v>1.028985793848816</v>
      </c>
      <c r="E16" s="39">
        <v>1.340180333820127</v>
      </c>
      <c r="F16" s="39">
        <v>1.048318682844774</v>
      </c>
      <c r="G16" s="39">
        <v>1.141086072910249</v>
      </c>
      <c r="H16" s="39">
        <v>1.086922461027185</v>
      </c>
      <c r="I16" s="39">
        <v>1.070458864147208</v>
      </c>
      <c r="J16" s="39">
        <v>1.009425709974155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911825.16</v>
      </c>
      <c r="C18" s="36">
        <f aca="true" t="shared" si="2" ref="C18:J18">SUM(C19:C27)</f>
        <v>883435.4400000001</v>
      </c>
      <c r="D18" s="36">
        <f t="shared" si="2"/>
        <v>1198268.5900000003</v>
      </c>
      <c r="E18" s="36">
        <f t="shared" si="2"/>
        <v>639737.1099999999</v>
      </c>
      <c r="F18" s="36">
        <f t="shared" si="2"/>
        <v>719008.2500000001</v>
      </c>
      <c r="G18" s="36">
        <f t="shared" si="2"/>
        <v>867704.15</v>
      </c>
      <c r="H18" s="36">
        <f t="shared" si="2"/>
        <v>763236.55</v>
      </c>
      <c r="I18" s="36">
        <f t="shared" si="2"/>
        <v>948502.2999999999</v>
      </c>
      <c r="J18" s="36">
        <f t="shared" si="2"/>
        <v>239251.56000000003</v>
      </c>
      <c r="K18" s="36">
        <f>SUM(B18:J18)</f>
        <v>7170969.11</v>
      </c>
      <c r="L18"/>
      <c r="M18"/>
      <c r="N18"/>
    </row>
    <row r="19" spans="1:14" ht="16.5" customHeight="1">
      <c r="A19" s="35" t="s">
        <v>27</v>
      </c>
      <c r="B19" s="61">
        <f>ROUND((B13+B14)*B7,2)</f>
        <v>789252.44</v>
      </c>
      <c r="C19" s="61">
        <f aca="true" t="shared" si="3" ref="C19:J19">ROUND((C13+C14)*C7,2)</f>
        <v>700860.5</v>
      </c>
      <c r="D19" s="61">
        <f t="shared" si="3"/>
        <v>1118775.29</v>
      </c>
      <c r="E19" s="61">
        <f t="shared" si="3"/>
        <v>458829.52</v>
      </c>
      <c r="F19" s="61">
        <f t="shared" si="3"/>
        <v>657447.83</v>
      </c>
      <c r="G19" s="61">
        <f t="shared" si="3"/>
        <v>735400.23</v>
      </c>
      <c r="H19" s="61">
        <f t="shared" si="3"/>
        <v>670974.31</v>
      </c>
      <c r="I19" s="61">
        <f t="shared" si="3"/>
        <v>839687.95</v>
      </c>
      <c r="J19" s="61">
        <f t="shared" si="3"/>
        <v>231356.26</v>
      </c>
      <c r="K19" s="30">
        <f>SUM(B19:J19)</f>
        <v>6202584.330000001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92223.5</v>
      </c>
      <c r="C20" s="30">
        <f t="shared" si="4"/>
        <v>139761.81</v>
      </c>
      <c r="D20" s="30">
        <f t="shared" si="4"/>
        <v>32428.59</v>
      </c>
      <c r="E20" s="30">
        <f t="shared" si="4"/>
        <v>156084.78</v>
      </c>
      <c r="F20" s="30">
        <f t="shared" si="4"/>
        <v>31767.01</v>
      </c>
      <c r="G20" s="30">
        <f t="shared" si="4"/>
        <v>103754.73</v>
      </c>
      <c r="H20" s="30">
        <f t="shared" si="4"/>
        <v>58322.74</v>
      </c>
      <c r="I20" s="30">
        <f t="shared" si="4"/>
        <v>59163.46</v>
      </c>
      <c r="J20" s="30">
        <f t="shared" si="4"/>
        <v>2180.7</v>
      </c>
      <c r="K20" s="30">
        <f aca="true" t="shared" si="5" ref="K18:K26">SUM(B20:J20)</f>
        <v>675687.32</v>
      </c>
      <c r="L20"/>
      <c r="M20"/>
      <c r="N20"/>
    </row>
    <row r="21" spans="1:14" ht="16.5" customHeight="1">
      <c r="A21" s="18" t="s">
        <v>25</v>
      </c>
      <c r="B21" s="30">
        <v>26284.89</v>
      </c>
      <c r="C21" s="30">
        <v>37108.86</v>
      </c>
      <c r="D21" s="30">
        <v>39077.56</v>
      </c>
      <c r="E21" s="30">
        <v>19805.2</v>
      </c>
      <c r="F21" s="30">
        <v>26362.8</v>
      </c>
      <c r="G21" s="30">
        <v>24834.76</v>
      </c>
      <c r="H21" s="30">
        <v>28633.67</v>
      </c>
      <c r="I21" s="30">
        <v>43694.52</v>
      </c>
      <c r="J21" s="30">
        <v>9874.06</v>
      </c>
      <c r="K21" s="30">
        <f t="shared" si="5"/>
        <v>255676.31999999998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1203.61</v>
      </c>
      <c r="C24" s="30">
        <v>1164.53</v>
      </c>
      <c r="D24" s="30">
        <v>1581.36</v>
      </c>
      <c r="E24" s="30">
        <v>844.09</v>
      </c>
      <c r="F24" s="30">
        <v>948.3</v>
      </c>
      <c r="G24" s="30">
        <v>1143.69</v>
      </c>
      <c r="H24" s="30">
        <v>1005.61</v>
      </c>
      <c r="I24" s="30">
        <v>1250.5</v>
      </c>
      <c r="J24" s="30">
        <v>315.23</v>
      </c>
      <c r="K24" s="30">
        <f t="shared" si="5"/>
        <v>9456.919999999998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-67399.61</v>
      </c>
      <c r="C29" s="30">
        <f t="shared" si="6"/>
        <v>-70354.72</v>
      </c>
      <c r="D29" s="30">
        <f t="shared" si="6"/>
        <v>-956245.82</v>
      </c>
      <c r="E29" s="30">
        <f t="shared" si="6"/>
        <v>-44988.86</v>
      </c>
      <c r="F29" s="30">
        <f t="shared" si="6"/>
        <v>-48995.93</v>
      </c>
      <c r="G29" s="30">
        <f t="shared" si="6"/>
        <v>-34136.82</v>
      </c>
      <c r="H29" s="30">
        <f t="shared" si="6"/>
        <v>-606619.0299999999</v>
      </c>
      <c r="I29" s="30">
        <f t="shared" si="6"/>
        <v>-65882.76999999999</v>
      </c>
      <c r="J29" s="30">
        <f t="shared" si="6"/>
        <v>-16324.08</v>
      </c>
      <c r="K29" s="30">
        <f aca="true" t="shared" si="7" ref="K29:K37">SUM(B29:J29)</f>
        <v>-1910947.6400000001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-60706.8</v>
      </c>
      <c r="C30" s="30">
        <f t="shared" si="8"/>
        <v>-63879.2</v>
      </c>
      <c r="D30" s="30">
        <f t="shared" si="8"/>
        <v>-70070</v>
      </c>
      <c r="E30" s="30">
        <f t="shared" si="8"/>
        <v>-40295.2</v>
      </c>
      <c r="F30" s="30">
        <f t="shared" si="8"/>
        <v>-43722.8</v>
      </c>
      <c r="G30" s="30">
        <f t="shared" si="8"/>
        <v>-27777.2</v>
      </c>
      <c r="H30" s="30">
        <f t="shared" si="8"/>
        <v>-25027.2</v>
      </c>
      <c r="I30" s="30">
        <f t="shared" si="8"/>
        <v>-58929.2</v>
      </c>
      <c r="J30" s="30">
        <f t="shared" si="8"/>
        <v>-8091.6</v>
      </c>
      <c r="K30" s="30">
        <f t="shared" si="7"/>
        <v>-398499.2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-60706.8</v>
      </c>
      <c r="C31" s="30">
        <f aca="true" t="shared" si="9" ref="C31:J31">-ROUND((C9)*$E$3,2)</f>
        <v>-63879.2</v>
      </c>
      <c r="D31" s="30">
        <f t="shared" si="9"/>
        <v>-70070</v>
      </c>
      <c r="E31" s="30">
        <f t="shared" si="9"/>
        <v>-40295.2</v>
      </c>
      <c r="F31" s="30">
        <f t="shared" si="9"/>
        <v>-43722.8</v>
      </c>
      <c r="G31" s="30">
        <f t="shared" si="9"/>
        <v>-27777.2</v>
      </c>
      <c r="H31" s="30">
        <f t="shared" si="9"/>
        <v>-25027.2</v>
      </c>
      <c r="I31" s="30">
        <f t="shared" si="9"/>
        <v>-58929.2</v>
      </c>
      <c r="J31" s="30">
        <f t="shared" si="9"/>
        <v>-8091.6</v>
      </c>
      <c r="K31" s="30">
        <f t="shared" si="7"/>
        <v>-398499.2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-6692.81</v>
      </c>
      <c r="C35" s="27">
        <f t="shared" si="10"/>
        <v>-6475.52</v>
      </c>
      <c r="D35" s="27">
        <f t="shared" si="10"/>
        <v>-886175.82</v>
      </c>
      <c r="E35" s="27">
        <f t="shared" si="10"/>
        <v>-4693.66</v>
      </c>
      <c r="F35" s="27">
        <f t="shared" si="10"/>
        <v>-5273.13</v>
      </c>
      <c r="G35" s="27">
        <f t="shared" si="10"/>
        <v>-6359.62</v>
      </c>
      <c r="H35" s="27">
        <f t="shared" si="10"/>
        <v>-581591.83</v>
      </c>
      <c r="I35" s="27">
        <f t="shared" si="10"/>
        <v>-6953.57</v>
      </c>
      <c r="J35" s="27">
        <f t="shared" si="10"/>
        <v>-8232.48</v>
      </c>
      <c r="K35" s="30">
        <f t="shared" si="7"/>
        <v>-1512448.44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-6692.81</v>
      </c>
      <c r="C45" s="17">
        <v>-6475.52</v>
      </c>
      <c r="D45" s="17">
        <v>-8793.37</v>
      </c>
      <c r="E45" s="17">
        <v>-4693.66</v>
      </c>
      <c r="F45" s="17">
        <v>-5273.13</v>
      </c>
      <c r="G45" s="17">
        <v>-6359.62</v>
      </c>
      <c r="H45" s="17">
        <v>-5591.83</v>
      </c>
      <c r="I45" s="17">
        <v>-6953.57</v>
      </c>
      <c r="J45" s="17">
        <v>-1752.88</v>
      </c>
      <c r="K45" s="17">
        <f>SUM(B45:J45)</f>
        <v>-52586.39000000001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844425.55</v>
      </c>
      <c r="C49" s="27">
        <f>IF(C18+C29+C50&lt;0,0,C18+C29+C50)</f>
        <v>813080.7200000001</v>
      </c>
      <c r="D49" s="27">
        <f>IF(D18+D29+D50&lt;0,0,D18+D29+D50)</f>
        <v>242022.77000000037</v>
      </c>
      <c r="E49" s="27">
        <f>IF(E18+E29+E50&lt;0,0,E18+E29+E50)</f>
        <v>594748.2499999999</v>
      </c>
      <c r="F49" s="27">
        <f>IF(F18+F29+F50&lt;0,0,F18+F29+F50)</f>
        <v>670012.3200000001</v>
      </c>
      <c r="G49" s="27">
        <f>IF(G18+G29+G50&lt;0,0,G18+G29+G50)</f>
        <v>833567.3300000001</v>
      </c>
      <c r="H49" s="27">
        <f>IF(H18+H29+H50&lt;0,0,H18+H29+H50)</f>
        <v>156617.52000000014</v>
      </c>
      <c r="I49" s="27">
        <f>IF(I18+I29+I50&lt;0,0,I18+I29+I50)</f>
        <v>882619.5299999999</v>
      </c>
      <c r="J49" s="27">
        <f>IF(J18+J29+J50&lt;0,0,J18+J29+J50)</f>
        <v>222927.48000000004</v>
      </c>
      <c r="K49" s="20">
        <f>SUM(B49:J49)</f>
        <v>5260021.470000001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844425.54</v>
      </c>
      <c r="C55" s="10">
        <f t="shared" si="11"/>
        <v>813080.72</v>
      </c>
      <c r="D55" s="10">
        <f t="shared" si="11"/>
        <v>242022.76</v>
      </c>
      <c r="E55" s="10">
        <f t="shared" si="11"/>
        <v>594748.26</v>
      </c>
      <c r="F55" s="10">
        <f t="shared" si="11"/>
        <v>670012.33</v>
      </c>
      <c r="G55" s="10">
        <f t="shared" si="11"/>
        <v>833567.33</v>
      </c>
      <c r="H55" s="10">
        <f t="shared" si="11"/>
        <v>156617.52</v>
      </c>
      <c r="I55" s="10">
        <f>SUM(I56:I68)</f>
        <v>882619.53</v>
      </c>
      <c r="J55" s="10">
        <f t="shared" si="11"/>
        <v>222927.48</v>
      </c>
      <c r="K55" s="5">
        <f>SUM(K56:K68)</f>
        <v>5260021.470000001</v>
      </c>
      <c r="L55" s="9"/>
    </row>
    <row r="56" spans="1:11" ht="16.5" customHeight="1">
      <c r="A56" s="7" t="s">
        <v>57</v>
      </c>
      <c r="B56" s="8">
        <v>738112.36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738112.36</v>
      </c>
    </row>
    <row r="57" spans="1:11" ht="16.5" customHeight="1">
      <c r="A57" s="7" t="s">
        <v>58</v>
      </c>
      <c r="B57" s="8">
        <v>106313.18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106313.18</v>
      </c>
    </row>
    <row r="58" spans="1:11" ht="16.5" customHeight="1">
      <c r="A58" s="7" t="s">
        <v>4</v>
      </c>
      <c r="B58" s="6">
        <v>0</v>
      </c>
      <c r="C58" s="8">
        <v>813080.72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813080.72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242022.76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242022.76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594748.26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594748.26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670012.33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670012.33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833567.33</v>
      </c>
      <c r="H62" s="6">
        <v>0</v>
      </c>
      <c r="I62" s="6">
        <v>0</v>
      </c>
      <c r="J62" s="6">
        <v>0</v>
      </c>
      <c r="K62" s="5">
        <f t="shared" si="12"/>
        <v>833567.33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156617.52</v>
      </c>
      <c r="I63" s="6">
        <v>0</v>
      </c>
      <c r="J63" s="6">
        <v>0</v>
      </c>
      <c r="K63" s="5">
        <f t="shared" si="12"/>
        <v>156617.52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332041.47</v>
      </c>
      <c r="J65" s="6">
        <v>0</v>
      </c>
      <c r="K65" s="5">
        <f t="shared" si="12"/>
        <v>332041.47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550578.06</v>
      </c>
      <c r="J66" s="6">
        <v>0</v>
      </c>
      <c r="K66" s="5">
        <f t="shared" si="12"/>
        <v>550578.06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222927.48</v>
      </c>
      <c r="K67" s="5">
        <f t="shared" si="12"/>
        <v>222927.48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2022-07-29T13:02:06Z</dcterms:modified>
  <cp:category/>
  <cp:version/>
  <cp:contentType/>
  <cp:contentStatus/>
</cp:coreProperties>
</file>