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<sst xmlns="http://schemas.openxmlformats.org/spreadsheetml/2006/main" count="76" uniqueCount="75">
  <si>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</si>
  <si>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</si>
  <si>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</si>
  <si>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</si>
  <si>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</si>
  <si>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</si>
  <si>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</si>
  <si>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</si>
  <si>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</si>
  <si>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</si>
  <si>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</si>
  <si>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</si>
  <si>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</si>
  <si>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</si>
  <si>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</si>
  <si>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</si>
  <si>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</si>
  <si>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</si>
  <si>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</si>
  <si>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</si>
  <si>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</si>
  <si>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</si>
  <si>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</si>
  <si>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</si>
  <si>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</si>
  <si>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</si>
  <si>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</si>
  <si>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</si>
  <si>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</si>
  <si>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</si>
  <si>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</si>
  <si>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</si>
  <si>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</si>
  <si>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</si>
  <si>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</si>
  <si>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</si>
  <si>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</si>
  <si>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</si>
  <si>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</si>
  <si>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</si>
  <si>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</si>
  <si>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</si>
  <si>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</si>
  <si>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</si>
  <si>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</si>
  <si>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</si>
  <si>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</si>
  <si>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</si>
  <si>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</si>
  <si>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</si>
  <si>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</si>
  <si>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</si>
  <si>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</si>
  <si>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</si>
  <si>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</si>
  <si>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</si>
  <si>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</si>
  <si>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</si>
  <si>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</si>
  <si>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</si>
  <si>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</si>
  <si>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</si>
  <si>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</si>
  <si>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</si>
  <si>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</si>
  <si>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</si>
  <si>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 Remuneração Bruta do Operador (4.1 + 4.2 + 4.3 + 4.4 + 4.5 + 4.6 + 4.7)</t>
  </si>
  <si>
    <t>OPERAÇÃO 18/07/22 - VENCIMENTO 25/07/22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</si>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</sst>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67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49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48</v>
      </c>
      <c r="B4" s="59" t="s">
        <v>47</v>
      </c>
      <c r="C4" s="60"/>
      <c r="D4" s="60"/>
      <c r="E4" s="60"/>
      <c r="F4" s="60"/>
      <c r="G4" s="60"/>
      <c r="H4" s="60"/>
      <c r="I4" s="60"/>
      <c r="J4" s="60"/>
      <c r="K4" s="58" t="s">
        <v>46</v>
      </c>
    </row>
    <row r="5" spans="1:11" ht="43.5" customHeight="1">
      <c r="A5" s="58"/>
      <c r="B5" s="49" t="s">
        <v>59</v>
      </c>
      <c r="C5" s="49" t="s">
        <v>45</v>
      </c>
      <c r="D5" s="50" t="s">
        <v>60</v>
      </c>
      <c r="E5" s="50" t="s">
        <v>61</v>
      </c>
      <c r="F5" s="50" t="s">
        <v>62</v>
      </c>
      <c r="G5" s="49" t="s">
        <v>63</v>
      </c>
      <c r="H5" s="50" t="s">
        <v>60</v>
      </c>
      <c r="I5" s="49" t="s">
        <v>44</v>
      </c>
      <c r="J5" s="49" t="s">
        <v>64</v>
      </c>
      <c r="K5" s="58"/>
    </row>
    <row r="6" spans="1:11" ht="18.75" customHeight="1">
      <c r="A6" s="58"/>
      <c r="B6" s="48" t="s">
        <v>43</v>
      </c>
      <c r="C6" s="48" t="s">
        <v>42</v>
      </c>
      <c r="D6" s="48" t="s">
        <v>41</v>
      </c>
      <c r="E6" s="48" t="s">
        <v>40</v>
      </c>
      <c r="F6" s="48" t="s">
        <v>39</v>
      </c>
      <c r="G6" s="48" t="s">
        <v>38</v>
      </c>
      <c r="H6" s="48" t="s">
        <v>37</v>
      </c>
      <c r="I6" s="48" t="s">
        <v>36</v>
      </c>
      <c r="J6" s="48" t="s">
        <v>35</v>
      </c>
      <c r="K6" s="58"/>
    </row>
    <row r="7" spans="1:14" ht="16.5" customHeight="1">
      <c r="A7" s="13" t="s">
        <v>34</v>
      </c>
      <c r="B7" s="47">
        <f aca="true" t="shared" si="0" ref="B7:K7">B8+B11</f>
        <v>287351</v>
      </c>
      <c r="C7" s="47">
        <f t="shared" si="0"/>
        <v>237888</v>
      </c>
      <c r="D7" s="47">
        <f t="shared" si="0"/>
        <v>299050</v>
      </c>
      <c r="E7" s="47">
        <f t="shared" si="0"/>
        <v>163104</v>
      </c>
      <c r="F7" s="47">
        <f t="shared" si="0"/>
        <v>194781</v>
      </c>
      <c r="G7" s="47">
        <f t="shared" si="0"/>
        <v>197121</v>
      </c>
      <c r="H7" s="47">
        <f t="shared" si="0"/>
        <v>231048</v>
      </c>
      <c r="I7" s="47">
        <f t="shared" si="0"/>
        <v>329509</v>
      </c>
      <c r="J7" s="47">
        <f t="shared" si="0"/>
        <v>107735</v>
      </c>
      <c r="K7" s="47">
        <f t="shared" si="0"/>
        <v>2047587</v>
      </c>
      <c r="L7" s="46"/>
      <c r="M7"/>
      <c r="N7"/>
    </row>
    <row r="8" spans="1:14" ht="16.5" customHeight="1">
      <c r="A8" s="44" t="s">
        <v>33</v>
      </c>
      <c r="B8" s="45">
        <f aca="true" t="shared" si="1" ref="B8:J8">+B9+B10</f>
        <v>17479</v>
      </c>
      <c r="C8" s="45">
        <f t="shared" si="1"/>
        <v>17584</v>
      </c>
      <c r="D8" s="45">
        <f t="shared" si="1"/>
        <v>18195</v>
      </c>
      <c r="E8" s="45">
        <f t="shared" si="1"/>
        <v>11408</v>
      </c>
      <c r="F8" s="45">
        <f t="shared" si="1"/>
        <v>12124</v>
      </c>
      <c r="G8" s="45">
        <f t="shared" si="1"/>
        <v>6781</v>
      </c>
      <c r="H8" s="45">
        <f t="shared" si="1"/>
        <v>6210</v>
      </c>
      <c r="I8" s="45">
        <f t="shared" si="1"/>
        <v>17876</v>
      </c>
      <c r="J8" s="45">
        <f t="shared" si="1"/>
        <v>3568</v>
      </c>
      <c r="K8" s="38">
        <f>SUM(B8:J8)</f>
        <v>111225</v>
      </c>
      <c r="L8"/>
      <c r="M8"/>
      <c r="N8"/>
    </row>
    <row r="9" spans="1:14" ht="16.5" customHeight="1">
      <c r="A9" s="22" t="s">
        <v>32</v>
      </c>
      <c r="B9" s="45">
        <v>17438</v>
      </c>
      <c r="C9" s="45">
        <v>17573</v>
      </c>
      <c r="D9" s="45">
        <v>18188</v>
      </c>
      <c r="E9" s="45">
        <v>11258</v>
      </c>
      <c r="F9" s="45">
        <v>12116</v>
      </c>
      <c r="G9" s="45">
        <v>6779</v>
      </c>
      <c r="H9" s="45">
        <v>6210</v>
      </c>
      <c r="I9" s="45">
        <v>17808</v>
      </c>
      <c r="J9" s="45">
        <v>3568</v>
      </c>
      <c r="K9" s="38">
        <f>SUM(B9:J9)</f>
        <v>110938</v>
      </c>
      <c r="L9"/>
      <c r="M9"/>
      <c r="N9"/>
    </row>
    <row r="10" spans="1:14" ht="16.5" customHeight="1">
      <c r="A10" s="22" t="s">
        <v>31</v>
      </c>
      <c r="B10" s="45">
        <v>41</v>
      </c>
      <c r="C10" s="45">
        <v>11</v>
      </c>
      <c r="D10" s="45">
        <v>7</v>
      </c>
      <c r="E10" s="45">
        <v>150</v>
      </c>
      <c r="F10" s="45">
        <v>8</v>
      </c>
      <c r="G10" s="45">
        <v>2</v>
      </c>
      <c r="H10" s="45">
        <v>0</v>
      </c>
      <c r="I10" s="45">
        <v>68</v>
      </c>
      <c r="J10" s="45">
        <v>0</v>
      </c>
      <c r="K10" s="38">
        <f>SUM(B10:J10)</f>
        <v>287</v>
      </c>
      <c r="L10"/>
      <c r="M10"/>
      <c r="N10"/>
    </row>
    <row r="11" spans="1:14" ht="16.5" customHeight="1">
      <c r="A11" s="44" t="s">
        <v>30</v>
      </c>
      <c r="B11" s="43">
        <v>269872</v>
      </c>
      <c r="C11" s="43">
        <v>220304</v>
      </c>
      <c r="D11" s="43">
        <v>280855</v>
      </c>
      <c r="E11" s="43">
        <v>151696</v>
      </c>
      <c r="F11" s="43">
        <v>182657</v>
      </c>
      <c r="G11" s="43">
        <v>190340</v>
      </c>
      <c r="H11" s="43">
        <v>224838</v>
      </c>
      <c r="I11" s="43">
        <v>311633</v>
      </c>
      <c r="J11" s="43">
        <v>104167</v>
      </c>
      <c r="K11" s="38">
        <f>SUM(B11:J11)</f>
        <v>1936362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29</v>
      </c>
      <c r="B13" s="42">
        <v>4.4911</v>
      </c>
      <c r="C13" s="42">
        <v>4.9339</v>
      </c>
      <c r="D13" s="42">
        <v>5.4695</v>
      </c>
      <c r="E13" s="42">
        <v>4.7554</v>
      </c>
      <c r="F13" s="42">
        <v>5.0324</v>
      </c>
      <c r="G13" s="42">
        <v>5.0834</v>
      </c>
      <c r="H13" s="42">
        <v>4.0475</v>
      </c>
      <c r="I13" s="42">
        <v>4.0885</v>
      </c>
      <c r="J13" s="42">
        <v>4.6262</v>
      </c>
      <c r="K13" s="31"/>
      <c r="L13"/>
      <c r="M13"/>
      <c r="N13"/>
    </row>
    <row r="14" spans="1:14" ht="16.5" customHeight="1">
      <c r="A14" s="16" t="s">
        <v>71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31"/>
      <c r="L14"/>
      <c r="M14"/>
      <c r="N14"/>
    </row>
    <row r="15" spans="1:11" ht="12" customHeight="1">
      <c r="A15" s="41"/>
      <c r="B15" s="17"/>
      <c r="C15" s="40"/>
      <c r="D15" s="40"/>
      <c r="E15" s="40"/>
      <c r="F15" s="40"/>
      <c r="G15" s="40"/>
      <c r="H15" s="40"/>
      <c r="I15" s="40"/>
      <c r="J15" s="40"/>
      <c r="K15" s="31"/>
    </row>
    <row r="16" spans="1:11" ht="16.5" customHeight="1">
      <c r="A16" s="16" t="s">
        <v>28</v>
      </c>
      <c r="B16" s="39">
        <v>1.189816531772656</v>
      </c>
      <c r="C16" s="39">
        <v>1.233954494435242</v>
      </c>
      <c r="D16" s="39">
        <v>1.095831948453764</v>
      </c>
      <c r="E16" s="39">
        <v>1.419886049545984</v>
      </c>
      <c r="F16" s="39">
        <v>1.124360743031798</v>
      </c>
      <c r="G16" s="39">
        <v>1.208951858049973</v>
      </c>
      <c r="H16" s="39">
        <v>1.170251779135834</v>
      </c>
      <c r="I16" s="39">
        <v>1.120416417452927</v>
      </c>
      <c r="J16" s="39">
        <v>1.084039007986171</v>
      </c>
      <c r="K16" s="31"/>
    </row>
    <row r="17" spans="1:11" ht="12" customHeight="1">
      <c r="A17" s="16"/>
      <c r="B17" s="31"/>
      <c r="C17" s="31"/>
      <c r="D17" s="31"/>
      <c r="E17" s="38"/>
      <c r="F17" s="31"/>
      <c r="G17" s="31"/>
      <c r="H17" s="31"/>
      <c r="I17" s="31"/>
      <c r="J17" s="31"/>
      <c r="K17" s="15"/>
    </row>
    <row r="18" spans="1:14" ht="16.5" customHeight="1">
      <c r="A18" s="37" t="s">
        <v>66</v>
      </c>
      <c r="B18" s="36">
        <f>SUM(B19:B27)</f>
        <v>1586500.95</v>
      </c>
      <c r="C18" s="36">
        <f aca="true" t="shared" si="2" ref="C18:J18">SUM(C19:C27)</f>
        <v>1505034.26</v>
      </c>
      <c r="D18" s="36">
        <f t="shared" si="2"/>
        <v>1855023.95</v>
      </c>
      <c r="E18" s="36">
        <f t="shared" si="2"/>
        <v>1141578.0300000003</v>
      </c>
      <c r="F18" s="36">
        <f t="shared" si="2"/>
        <v>1143730.82</v>
      </c>
      <c r="G18" s="36">
        <f t="shared" si="2"/>
        <v>1246630.6499999997</v>
      </c>
      <c r="H18" s="36">
        <f t="shared" si="2"/>
        <v>1138103.1700000004</v>
      </c>
      <c r="I18" s="36">
        <f t="shared" si="2"/>
        <v>1586777.12</v>
      </c>
      <c r="J18" s="36">
        <f t="shared" si="2"/>
        <v>554408.93</v>
      </c>
      <c r="K18" s="36">
        <f>SUM(B18:J18)</f>
        <v>11757787.879999999</v>
      </c>
      <c r="L18"/>
      <c r="M18"/>
      <c r="N18"/>
    </row>
    <row r="19" spans="1:14" ht="16.5" customHeight="1">
      <c r="A19" s="35" t="s">
        <v>27</v>
      </c>
      <c r="B19" s="61">
        <f>ROUND((B13+B14)*B7,2)</f>
        <v>1290522.08</v>
      </c>
      <c r="C19" s="61">
        <f aca="true" t="shared" si="3" ref="C19:J19">ROUND((C13+C14)*C7,2)</f>
        <v>1173715.6</v>
      </c>
      <c r="D19" s="61">
        <f t="shared" si="3"/>
        <v>1635653.98</v>
      </c>
      <c r="E19" s="61">
        <f t="shared" si="3"/>
        <v>775624.76</v>
      </c>
      <c r="F19" s="61">
        <f t="shared" si="3"/>
        <v>980215.9</v>
      </c>
      <c r="G19" s="61">
        <f t="shared" si="3"/>
        <v>1002044.89</v>
      </c>
      <c r="H19" s="61">
        <f t="shared" si="3"/>
        <v>935166.78</v>
      </c>
      <c r="I19" s="61">
        <f t="shared" si="3"/>
        <v>1347197.55</v>
      </c>
      <c r="J19" s="61">
        <f t="shared" si="3"/>
        <v>498403.66</v>
      </c>
      <c r="K19" s="30">
        <f>SUM(B19:J19)</f>
        <v>9638545.200000001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244962.43</v>
      </c>
      <c r="C20" s="30">
        <f t="shared" si="4"/>
        <v>274596.04</v>
      </c>
      <c r="D20" s="30">
        <f t="shared" si="4"/>
        <v>156747.91</v>
      </c>
      <c r="E20" s="30">
        <f t="shared" si="4"/>
        <v>325674.02</v>
      </c>
      <c r="F20" s="30">
        <f t="shared" si="4"/>
        <v>121900.38</v>
      </c>
      <c r="G20" s="30">
        <f t="shared" si="4"/>
        <v>209379.14</v>
      </c>
      <c r="H20" s="30">
        <f t="shared" si="4"/>
        <v>159213.81</v>
      </c>
      <c r="I20" s="30">
        <f t="shared" si="4"/>
        <v>162224.7</v>
      </c>
      <c r="J20" s="30">
        <f t="shared" si="4"/>
        <v>41885.35</v>
      </c>
      <c r="K20" s="30">
        <f aca="true" t="shared" si="5" ref="K18:K26">SUM(B20:J20)</f>
        <v>1696583.78</v>
      </c>
      <c r="L20"/>
      <c r="M20"/>
      <c r="N20"/>
    </row>
    <row r="21" spans="1:14" ht="16.5" customHeight="1">
      <c r="A21" s="18" t="s">
        <v>25</v>
      </c>
      <c r="B21" s="30">
        <v>46827.06</v>
      </c>
      <c r="C21" s="30">
        <v>50921.96</v>
      </c>
      <c r="D21" s="30">
        <v>54663.56</v>
      </c>
      <c r="E21" s="30">
        <v>35149.62</v>
      </c>
      <c r="F21" s="30">
        <v>38173.51</v>
      </c>
      <c r="G21" s="30">
        <v>31591.19</v>
      </c>
      <c r="H21" s="30">
        <v>38468.85</v>
      </c>
      <c r="I21" s="30">
        <v>71320.34</v>
      </c>
      <c r="J21" s="30">
        <v>18130.88</v>
      </c>
      <c r="K21" s="30">
        <f t="shared" si="5"/>
        <v>385246.97</v>
      </c>
      <c r="L21"/>
      <c r="M21"/>
      <c r="N21"/>
    </row>
    <row r="22" spans="1:14" ht="16.5" customHeight="1">
      <c r="A22" s="18" t="s">
        <v>24</v>
      </c>
      <c r="B22" s="30">
        <v>1729.43</v>
      </c>
      <c r="C22" s="34">
        <v>3458.86</v>
      </c>
      <c r="D22" s="34">
        <v>5188.29</v>
      </c>
      <c r="E22" s="30">
        <v>3458.86</v>
      </c>
      <c r="F22" s="30">
        <v>1729.43</v>
      </c>
      <c r="G22" s="34">
        <v>1729.43</v>
      </c>
      <c r="H22" s="34">
        <v>3458.86</v>
      </c>
      <c r="I22" s="34">
        <v>3458.86</v>
      </c>
      <c r="J22" s="34">
        <v>1729.43</v>
      </c>
      <c r="K22" s="30">
        <f t="shared" si="5"/>
        <v>25941.45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-6619.11</v>
      </c>
      <c r="K23" s="30">
        <f t="shared" si="5"/>
        <v>-6619.11</v>
      </c>
      <c r="L23"/>
      <c r="M23"/>
      <c r="N23"/>
    </row>
    <row r="24" spans="1:14" ht="16.5" customHeight="1">
      <c r="A24" s="62" t="s">
        <v>72</v>
      </c>
      <c r="B24" s="30">
        <v>1328.66</v>
      </c>
      <c r="C24" s="30">
        <v>1260.92</v>
      </c>
      <c r="D24" s="30">
        <v>1552.71</v>
      </c>
      <c r="E24" s="30">
        <v>956.11</v>
      </c>
      <c r="F24" s="30">
        <v>958.72</v>
      </c>
      <c r="G24" s="30">
        <v>1044.69</v>
      </c>
      <c r="H24" s="30">
        <v>953.51</v>
      </c>
      <c r="I24" s="30">
        <v>1328.66</v>
      </c>
      <c r="J24" s="30">
        <v>463.73</v>
      </c>
      <c r="K24" s="30">
        <f t="shared" si="5"/>
        <v>9847.71</v>
      </c>
      <c r="L24"/>
      <c r="M24"/>
      <c r="N24"/>
    </row>
    <row r="25" spans="1:14" ht="16.5" customHeight="1">
      <c r="A25" s="62" t="s">
        <v>73</v>
      </c>
      <c r="B25" s="30">
        <v>810.06</v>
      </c>
      <c r="C25" s="30">
        <v>790.68</v>
      </c>
      <c r="D25" s="30">
        <v>894.45</v>
      </c>
      <c r="E25" s="30">
        <v>525.45</v>
      </c>
      <c r="F25" s="30">
        <v>540.55</v>
      </c>
      <c r="G25" s="30">
        <v>622.9</v>
      </c>
      <c r="H25" s="30">
        <v>626.6</v>
      </c>
      <c r="I25" s="30">
        <v>952.55</v>
      </c>
      <c r="J25" s="30">
        <v>301.83</v>
      </c>
      <c r="K25" s="30">
        <f t="shared" si="5"/>
        <v>6065.07</v>
      </c>
      <c r="L25"/>
      <c r="M25"/>
      <c r="N25"/>
    </row>
    <row r="26" spans="1:14" ht="16.5" customHeight="1">
      <c r="A26" s="62" t="s">
        <v>74</v>
      </c>
      <c r="B26" s="30">
        <v>321.23</v>
      </c>
      <c r="C26" s="30">
        <v>290.2</v>
      </c>
      <c r="D26" s="30">
        <v>323.05</v>
      </c>
      <c r="E26" s="30">
        <v>189.21</v>
      </c>
      <c r="F26" s="30">
        <v>212.33</v>
      </c>
      <c r="G26" s="30">
        <v>218.41</v>
      </c>
      <c r="H26" s="30">
        <v>214.76</v>
      </c>
      <c r="I26" s="30">
        <v>294.46</v>
      </c>
      <c r="J26" s="30">
        <v>113.16</v>
      </c>
      <c r="K26" s="30">
        <f t="shared" si="5"/>
        <v>2176.81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-143087</v>
      </c>
      <c r="C29" s="30">
        <f t="shared" si="6"/>
        <v>-91589.02</v>
      </c>
      <c r="D29" s="30">
        <f t="shared" si="6"/>
        <v>-1736859.6400000001</v>
      </c>
      <c r="E29" s="30">
        <f t="shared" si="6"/>
        <v>-115527.4</v>
      </c>
      <c r="F29" s="30">
        <f t="shared" si="6"/>
        <v>-58641.47</v>
      </c>
      <c r="G29" s="30">
        <f t="shared" si="6"/>
        <v>-107437.26000000001</v>
      </c>
      <c r="H29" s="30">
        <f t="shared" si="6"/>
        <v>-1019198.9</v>
      </c>
      <c r="I29" s="30">
        <f t="shared" si="6"/>
        <v>-108485.09</v>
      </c>
      <c r="J29" s="30">
        <f t="shared" si="6"/>
        <v>-31773.33</v>
      </c>
      <c r="K29" s="30">
        <f aca="true" t="shared" si="7" ref="K29:K37">SUM(B29:J29)</f>
        <v>-3412599.11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-135698.83</v>
      </c>
      <c r="C30" s="30">
        <f t="shared" si="8"/>
        <v>-84577.5</v>
      </c>
      <c r="D30" s="30">
        <f t="shared" si="8"/>
        <v>-97516.54</v>
      </c>
      <c r="E30" s="30">
        <f t="shared" si="8"/>
        <v>-110210.81</v>
      </c>
      <c r="F30" s="30">
        <f t="shared" si="8"/>
        <v>-53310.4</v>
      </c>
      <c r="G30" s="30">
        <f t="shared" si="8"/>
        <v>-101628.13</v>
      </c>
      <c r="H30" s="30">
        <f t="shared" si="8"/>
        <v>-41896.8</v>
      </c>
      <c r="I30" s="30">
        <f t="shared" si="8"/>
        <v>-101096.92</v>
      </c>
      <c r="J30" s="30">
        <f t="shared" si="8"/>
        <v>-22715.11</v>
      </c>
      <c r="K30" s="30">
        <f t="shared" si="7"/>
        <v>-748651.04</v>
      </c>
      <c r="L30"/>
      <c r="M30"/>
      <c r="N30"/>
    </row>
    <row r="31" spans="1:14" s="23" customFormat="1" ht="16.5" customHeight="1">
      <c r="A31" s="29" t="s">
        <v>56</v>
      </c>
      <c r="B31" s="30">
        <f>-ROUND((B9)*$E$3,2)</f>
        <v>-76727.2</v>
      </c>
      <c r="C31" s="30">
        <f aca="true" t="shared" si="9" ref="C31:J31">-ROUND((C9)*$E$3,2)</f>
        <v>-77321.2</v>
      </c>
      <c r="D31" s="30">
        <f t="shared" si="9"/>
        <v>-80027.2</v>
      </c>
      <c r="E31" s="30">
        <f t="shared" si="9"/>
        <v>-49535.2</v>
      </c>
      <c r="F31" s="30">
        <f t="shared" si="9"/>
        <v>-53310.4</v>
      </c>
      <c r="G31" s="30">
        <f t="shared" si="9"/>
        <v>-29827.6</v>
      </c>
      <c r="H31" s="30">
        <f t="shared" si="9"/>
        <v>-27324</v>
      </c>
      <c r="I31" s="30">
        <f t="shared" si="9"/>
        <v>-78355.2</v>
      </c>
      <c r="J31" s="30">
        <f t="shared" si="9"/>
        <v>-15699.2</v>
      </c>
      <c r="K31" s="30">
        <f t="shared" si="7"/>
        <v>-488127.2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-58971.63</v>
      </c>
      <c r="C34" s="30">
        <v>-7256.3</v>
      </c>
      <c r="D34" s="30">
        <v>-17489.34</v>
      </c>
      <c r="E34" s="30">
        <v>-60675.61</v>
      </c>
      <c r="F34" s="26">
        <v>0</v>
      </c>
      <c r="G34" s="30">
        <v>-71800.53</v>
      </c>
      <c r="H34" s="30">
        <v>-14572.8</v>
      </c>
      <c r="I34" s="30">
        <v>-22741.72</v>
      </c>
      <c r="J34" s="30">
        <v>-7015.91</v>
      </c>
      <c r="K34" s="30">
        <f t="shared" si="7"/>
        <v>-260523.84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-7388.17</v>
      </c>
      <c r="C35" s="27">
        <f t="shared" si="10"/>
        <v>-7011.52</v>
      </c>
      <c r="D35" s="27">
        <f t="shared" si="10"/>
        <v>-1639343.1</v>
      </c>
      <c r="E35" s="27">
        <f t="shared" si="10"/>
        <v>-5316.59</v>
      </c>
      <c r="F35" s="27">
        <f t="shared" si="10"/>
        <v>-5331.07</v>
      </c>
      <c r="G35" s="27">
        <f t="shared" si="10"/>
        <v>-5809.13</v>
      </c>
      <c r="H35" s="27">
        <f t="shared" si="10"/>
        <v>-977302.1</v>
      </c>
      <c r="I35" s="27">
        <f t="shared" si="10"/>
        <v>-7388.17</v>
      </c>
      <c r="J35" s="27">
        <f t="shared" si="10"/>
        <v>-9058.220000000001</v>
      </c>
      <c r="K35" s="30">
        <f t="shared" si="7"/>
        <v>-2663948.0700000003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-22382.45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-6479.6</v>
      </c>
      <c r="K36" s="30">
        <f t="shared" si="7"/>
        <v>-28862.050000000003</v>
      </c>
      <c r="L36"/>
      <c r="M36"/>
      <c r="N36"/>
    </row>
    <row r="37" spans="1:14" ht="16.5" customHeight="1">
      <c r="A37" s="25" t="s">
        <v>15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-35000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-7326.63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4" s="23" customFormat="1" ht="16.5" customHeight="1">
      <c r="A44" s="25" t="s">
        <v>69</v>
      </c>
      <c r="B44" s="17">
        <v>0</v>
      </c>
      <c r="C44" s="17">
        <v>0</v>
      </c>
      <c r="D44" s="17">
        <v>-1566000</v>
      </c>
      <c r="E44" s="17">
        <v>0</v>
      </c>
      <c r="F44" s="17">
        <v>0</v>
      </c>
      <c r="G44" s="17">
        <v>0</v>
      </c>
      <c r="H44" s="17">
        <v>-972000</v>
      </c>
      <c r="I44" s="17">
        <v>0</v>
      </c>
      <c r="J44" s="17">
        <v>0</v>
      </c>
      <c r="K44" s="17">
        <f>SUM(B44:J44)</f>
        <v>-2538000</v>
      </c>
      <c r="L44" s="24"/>
      <c r="M44"/>
      <c r="N44"/>
    </row>
    <row r="45" spans="1:14" s="23" customFormat="1" ht="16.5" customHeight="1">
      <c r="A45" s="25" t="s">
        <v>70</v>
      </c>
      <c r="B45" s="17">
        <v>-7388.17</v>
      </c>
      <c r="C45" s="17">
        <v>-7011.52</v>
      </c>
      <c r="D45" s="17">
        <v>-8634.02</v>
      </c>
      <c r="E45" s="17">
        <v>-5316.59</v>
      </c>
      <c r="F45" s="17">
        <v>-5331.07</v>
      </c>
      <c r="G45" s="17">
        <v>-5809.13</v>
      </c>
      <c r="H45" s="17">
        <v>-5302.1</v>
      </c>
      <c r="I45" s="17">
        <v>-7388.17</v>
      </c>
      <c r="J45" s="17">
        <v>-2578.62</v>
      </c>
      <c r="K45" s="17">
        <f>SUM(B45:J45)</f>
        <v>-54759.38999999999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1443413.95</v>
      </c>
      <c r="C49" s="27">
        <f>IF(C18+C29+C50&lt;0,0,C18+C29+C50)</f>
        <v>1413445.24</v>
      </c>
      <c r="D49" s="27">
        <f>IF(D18+D29+D50&lt;0,0,D18+D29+D50)</f>
        <v>118164.30999999982</v>
      </c>
      <c r="E49" s="27">
        <f>IF(E18+E29+E50&lt;0,0,E18+E29+E50)</f>
        <v>1026050.6300000002</v>
      </c>
      <c r="F49" s="27">
        <f>IF(F18+F29+F50&lt;0,0,F18+F29+F50)</f>
        <v>1085089.35</v>
      </c>
      <c r="G49" s="27">
        <f>IF(G18+G29+G50&lt;0,0,G18+G29+G50)</f>
        <v>1139193.3899999997</v>
      </c>
      <c r="H49" s="27">
        <f>IF(H18+H29+H50&lt;0,0,H18+H29+H50)</f>
        <v>118904.27000000037</v>
      </c>
      <c r="I49" s="27">
        <f>IF(I18+I29+I50&lt;0,0,I18+I29+I50)</f>
        <v>1478292.03</v>
      </c>
      <c r="J49" s="27">
        <f>IF(J18+J29+J50&lt;0,0,J18+J29+J50)</f>
        <v>522635.60000000003</v>
      </c>
      <c r="K49" s="20">
        <f>SUM(B49:J49)</f>
        <v>8345188.7700000005</v>
      </c>
      <c r="L49" s="55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1443413.94</v>
      </c>
      <c r="C55" s="10">
        <f t="shared" si="11"/>
        <v>1413445.24</v>
      </c>
      <c r="D55" s="10">
        <f t="shared" si="11"/>
        <v>118164.3</v>
      </c>
      <c r="E55" s="10">
        <f t="shared" si="11"/>
        <v>1026050.63</v>
      </c>
      <c r="F55" s="10">
        <f t="shared" si="11"/>
        <v>1085089.35</v>
      </c>
      <c r="G55" s="10">
        <f t="shared" si="11"/>
        <v>1139193.39</v>
      </c>
      <c r="H55" s="10">
        <f t="shared" si="11"/>
        <v>118904.28</v>
      </c>
      <c r="I55" s="10">
        <f>SUM(I56:I68)</f>
        <v>1478292.03</v>
      </c>
      <c r="J55" s="10">
        <f t="shared" si="11"/>
        <v>522635.6</v>
      </c>
      <c r="K55" s="5">
        <f>SUM(K56:K68)</f>
        <v>8345188.759999999</v>
      </c>
      <c r="L55" s="9"/>
    </row>
    <row r="56" spans="1:11" ht="16.5" customHeight="1">
      <c r="A56" s="7" t="s">
        <v>57</v>
      </c>
      <c r="B56" s="8">
        <v>1261399.44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1261399.44</v>
      </c>
    </row>
    <row r="57" spans="1:11" ht="16.5" customHeight="1">
      <c r="A57" s="7" t="s">
        <v>58</v>
      </c>
      <c r="B57" s="8">
        <v>182014.5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182014.5</v>
      </c>
    </row>
    <row r="58" spans="1:11" ht="16.5" customHeight="1">
      <c r="A58" s="7" t="s">
        <v>4</v>
      </c>
      <c r="B58" s="6">
        <v>0</v>
      </c>
      <c r="C58" s="8">
        <v>1413445.24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1413445.24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118164.3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118164.3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1026050.63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1026050.63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1085089.35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1085089.35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1139193.39</v>
      </c>
      <c r="H62" s="6">
        <v>0</v>
      </c>
      <c r="I62" s="6">
        <v>0</v>
      </c>
      <c r="J62" s="6">
        <v>0</v>
      </c>
      <c r="K62" s="5">
        <f t="shared" si="12"/>
        <v>1139193.39</v>
      </c>
    </row>
    <row r="63" spans="1:11" ht="16.5" customHeight="1">
      <c r="A63" s="7" t="s">
        <v>50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118904.28</v>
      </c>
      <c r="I63" s="6">
        <v>0</v>
      </c>
      <c r="J63" s="6">
        <v>0</v>
      </c>
      <c r="K63" s="5">
        <f t="shared" si="12"/>
        <v>118904.28</v>
      </c>
    </row>
    <row r="64" spans="1:11" ht="16.5" customHeight="1">
      <c r="A64" s="7" t="s">
        <v>51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539724.42</v>
      </c>
      <c r="J65" s="6">
        <v>0</v>
      </c>
      <c r="K65" s="5">
        <f t="shared" si="12"/>
        <v>539724.42</v>
      </c>
    </row>
    <row r="66" spans="1:11" ht="16.5" customHeight="1">
      <c r="A66" s="7" t="s">
        <v>53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938567.61</v>
      </c>
      <c r="J66" s="6">
        <v>0</v>
      </c>
      <c r="K66" s="5">
        <f t="shared" si="12"/>
        <v>938567.61</v>
      </c>
    </row>
    <row r="67" spans="1:11" ht="16.5" customHeight="1">
      <c r="A67" s="7" t="s">
        <v>54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522635.6</v>
      </c>
      <c r="K67" s="5">
        <f t="shared" si="12"/>
        <v>522635.6</v>
      </c>
    </row>
    <row r="68" spans="1:11" ht="18" customHeight="1">
      <c r="A68" s="4" t="s">
        <v>65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2022-07-22T15:52:35Z</dcterms:modified>
  <cp:category/>
  <cp:version/>
  <cp:contentType/>
  <cp:contentStatus/>
</cp:coreProperties>
</file>