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<sst xmlns="http://schemas.openxmlformats.org/spreadsheetml/2006/main" count="76" uniqueCount="75">
  <si>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</si>
  <si>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</si>
  <si>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</si>
  <si>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</si>
  <si>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</si>
  <si>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</si>
  <si>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</si>
  <si>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</si>
  <si>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</si>
  <si>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</si>
  <si>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</si>
  <si>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</si>
  <si>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</si>
  <si>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</si>
  <si>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</si>
  <si>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</si>
  <si>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</si>
  <si>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</si>
  <si>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</si>
  <si>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</si>
  <si>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</si>
  <si>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</si>
  <si>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</si>
  <si>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</si>
  <si>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</si>
  <si>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</si>
  <si>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</si>
  <si>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</si>
  <si>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</si>
  <si>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</si>
  <si>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</si>
  <si>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</si>
  <si>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</si>
  <si>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</si>
  <si>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</si>
  <si>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</si>
  <si>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</si>
  <si>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</si>
  <si>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</si>
  <si>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</si>
  <si>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</si>
  <si>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</si>
  <si>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</si>
  <si>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</si>
  <si>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</si>
  <si>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</si>
  <si>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</si>
  <si>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</si>
  <si>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</si>
  <si>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</si>
  <si>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</si>
  <si>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</si>
  <si>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</si>
  <si>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</si>
  <si>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</si>
  <si>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</si>
  <si>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</si>
  <si>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</si>
  <si>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</si>
  <si>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</si>
  <si>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</si>
  <si>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</si>
  <si>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</si>
  <si>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</si>
  <si>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</si>
  <si>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</si>
  <si>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</si>
  <si>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03/07/22 - VENCIMENTO 08/07/22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</si>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</sst>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94034</v>
      </c>
      <c r="C7" s="47">
        <f t="shared" si="0"/>
        <v>69201</v>
      </c>
      <c r="D7" s="47">
        <f t="shared" si="0"/>
        <v>101693</v>
      </c>
      <c r="E7" s="47">
        <f t="shared" si="0"/>
        <v>48109</v>
      </c>
      <c r="F7" s="47">
        <f t="shared" si="0"/>
        <v>78239</v>
      </c>
      <c r="G7" s="47">
        <f t="shared" si="0"/>
        <v>77051</v>
      </c>
      <c r="H7" s="47">
        <f t="shared" si="0"/>
        <v>93244</v>
      </c>
      <c r="I7" s="47">
        <f t="shared" si="0"/>
        <v>121072</v>
      </c>
      <c r="J7" s="47">
        <f t="shared" si="0"/>
        <v>28419</v>
      </c>
      <c r="K7" s="47">
        <f t="shared" si="0"/>
        <v>711062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7427</v>
      </c>
      <c r="C8" s="45">
        <f t="shared" si="1"/>
        <v>7133</v>
      </c>
      <c r="D8" s="45">
        <f t="shared" si="1"/>
        <v>8639</v>
      </c>
      <c r="E8" s="45">
        <f t="shared" si="1"/>
        <v>4519</v>
      </c>
      <c r="F8" s="45">
        <f t="shared" si="1"/>
        <v>6227</v>
      </c>
      <c r="G8" s="45">
        <f t="shared" si="1"/>
        <v>3736</v>
      </c>
      <c r="H8" s="45">
        <f t="shared" si="1"/>
        <v>3471</v>
      </c>
      <c r="I8" s="45">
        <f t="shared" si="1"/>
        <v>8485</v>
      </c>
      <c r="J8" s="45">
        <f t="shared" si="1"/>
        <v>1041</v>
      </c>
      <c r="K8" s="38">
        <f>SUM(B8:J8)</f>
        <v>50678</v>
      </c>
      <c r="L8"/>
      <c r="M8"/>
      <c r="N8"/>
    </row>
    <row r="9" spans="1:14" ht="16.5" customHeight="1">
      <c r="A9" s="22" t="s">
        <v>32</v>
      </c>
      <c r="B9" s="45">
        <v>7413</v>
      </c>
      <c r="C9" s="45">
        <v>7132</v>
      </c>
      <c r="D9" s="45">
        <v>8639</v>
      </c>
      <c r="E9" s="45">
        <v>4468</v>
      </c>
      <c r="F9" s="45">
        <v>6222</v>
      </c>
      <c r="G9" s="45">
        <v>3736</v>
      </c>
      <c r="H9" s="45">
        <v>3471</v>
      </c>
      <c r="I9" s="45">
        <v>8461</v>
      </c>
      <c r="J9" s="45">
        <v>1041</v>
      </c>
      <c r="K9" s="38">
        <f>SUM(B9:J9)</f>
        <v>50583</v>
      </c>
      <c r="L9"/>
      <c r="M9"/>
      <c r="N9"/>
    </row>
    <row r="10" spans="1:14" ht="16.5" customHeight="1">
      <c r="A10" s="22" t="s">
        <v>31</v>
      </c>
      <c r="B10" s="45">
        <v>14</v>
      </c>
      <c r="C10" s="45">
        <v>1</v>
      </c>
      <c r="D10" s="45">
        <v>0</v>
      </c>
      <c r="E10" s="45">
        <v>51</v>
      </c>
      <c r="F10" s="45">
        <v>5</v>
      </c>
      <c r="G10" s="45">
        <v>0</v>
      </c>
      <c r="H10" s="45">
        <v>0</v>
      </c>
      <c r="I10" s="45">
        <v>24</v>
      </c>
      <c r="J10" s="45">
        <v>0</v>
      </c>
      <c r="K10" s="38">
        <f>SUM(B10:J10)</f>
        <v>95</v>
      </c>
      <c r="L10"/>
      <c r="M10"/>
      <c r="N10"/>
    </row>
    <row r="11" spans="1:14" ht="16.5" customHeight="1">
      <c r="A11" s="44" t="s">
        <v>30</v>
      </c>
      <c r="B11" s="43">
        <v>86607</v>
      </c>
      <c r="C11" s="43">
        <v>62068</v>
      </c>
      <c r="D11" s="43">
        <v>93054</v>
      </c>
      <c r="E11" s="43">
        <v>43590</v>
      </c>
      <c r="F11" s="43">
        <v>72012</v>
      </c>
      <c r="G11" s="43">
        <v>73315</v>
      </c>
      <c r="H11" s="43">
        <v>89773</v>
      </c>
      <c r="I11" s="43">
        <v>112587</v>
      </c>
      <c r="J11" s="43">
        <v>27378</v>
      </c>
      <c r="K11" s="38">
        <f>SUM(B11:J11)</f>
        <v>660384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1.051009018600301</v>
      </c>
      <c r="C16" s="39">
        <v>1.164997941729411</v>
      </c>
      <c r="D16" s="39">
        <v>1.001746305762337</v>
      </c>
      <c r="E16" s="39">
        <v>1.288948099328914</v>
      </c>
      <c r="F16" s="39">
        <v>1.028209011916483</v>
      </c>
      <c r="G16" s="39">
        <v>1.12261757592743</v>
      </c>
      <c r="H16" s="39">
        <v>1.047987979606086</v>
      </c>
      <c r="I16" s="39">
        <v>1.033044779810045</v>
      </c>
      <c r="J16" s="39">
        <v>0.977403740511064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470571.31999999995</v>
      </c>
      <c r="C18" s="36">
        <f aca="true" t="shared" si="2" ref="C18:J18">SUM(C19:C27)</f>
        <v>426673.19999999995</v>
      </c>
      <c r="D18" s="36">
        <f t="shared" si="2"/>
        <v>594976.6700000002</v>
      </c>
      <c r="E18" s="36">
        <f t="shared" si="2"/>
        <v>318797.39999999997</v>
      </c>
      <c r="F18" s="36">
        <f t="shared" si="2"/>
        <v>428242.45</v>
      </c>
      <c r="G18" s="36">
        <f t="shared" si="2"/>
        <v>458281.49</v>
      </c>
      <c r="H18" s="36">
        <f t="shared" si="2"/>
        <v>423261.02999999997</v>
      </c>
      <c r="I18" s="36">
        <f t="shared" si="2"/>
        <v>551564.36</v>
      </c>
      <c r="J18" s="36">
        <f t="shared" si="2"/>
        <v>134055.5</v>
      </c>
      <c r="K18" s="36">
        <f>SUM(B18:J18)</f>
        <v>3806423.42</v>
      </c>
      <c r="L18"/>
      <c r="M18"/>
      <c r="N18"/>
    </row>
    <row r="19" spans="1:14" ht="16.5" customHeight="1">
      <c r="A19" s="35" t="s">
        <v>27</v>
      </c>
      <c r="B19" s="61">
        <f>ROUND((B13+B14)*B7,2)</f>
        <v>422316.1</v>
      </c>
      <c r="C19" s="61">
        <f aca="true" t="shared" si="3" ref="C19:J19">ROUND((C13+C14)*C7,2)</f>
        <v>341430.81</v>
      </c>
      <c r="D19" s="61">
        <f t="shared" si="3"/>
        <v>556209.86</v>
      </c>
      <c r="E19" s="61">
        <f t="shared" si="3"/>
        <v>228777.54</v>
      </c>
      <c r="F19" s="61">
        <f t="shared" si="3"/>
        <v>393729.94</v>
      </c>
      <c r="G19" s="61">
        <f t="shared" si="3"/>
        <v>391681.05</v>
      </c>
      <c r="H19" s="61">
        <f t="shared" si="3"/>
        <v>377405.09</v>
      </c>
      <c r="I19" s="61">
        <f t="shared" si="3"/>
        <v>495002.87</v>
      </c>
      <c r="J19" s="61">
        <f t="shared" si="3"/>
        <v>131471.98</v>
      </c>
      <c r="K19" s="30">
        <f>SUM(B19:J19)</f>
        <v>3338025.2399999998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21541.93</v>
      </c>
      <c r="C20" s="30">
        <f t="shared" si="4"/>
        <v>56335.38</v>
      </c>
      <c r="D20" s="30">
        <f t="shared" si="4"/>
        <v>971.31</v>
      </c>
      <c r="E20" s="30">
        <f t="shared" si="4"/>
        <v>66104.84</v>
      </c>
      <c r="F20" s="30">
        <f t="shared" si="4"/>
        <v>11106.73</v>
      </c>
      <c r="G20" s="30">
        <f t="shared" si="4"/>
        <v>48026.98</v>
      </c>
      <c r="H20" s="30">
        <f t="shared" si="4"/>
        <v>18110.91</v>
      </c>
      <c r="I20" s="30">
        <f t="shared" si="4"/>
        <v>16357.26</v>
      </c>
      <c r="J20" s="30">
        <f t="shared" si="4"/>
        <v>-2970.77</v>
      </c>
      <c r="K20" s="30">
        <f aca="true" t="shared" si="5" ref="K18:K26">SUM(B20:J20)</f>
        <v>235584.57000000004</v>
      </c>
      <c r="L20"/>
      <c r="M20"/>
      <c r="N20"/>
    </row>
    <row r="21" spans="1:14" ht="16.5" customHeight="1">
      <c r="A21" s="18" t="s">
        <v>25</v>
      </c>
      <c r="B21" s="30">
        <v>22632.5</v>
      </c>
      <c r="C21" s="30">
        <v>23319.98</v>
      </c>
      <c r="D21" s="30">
        <v>29856.14</v>
      </c>
      <c r="E21" s="30">
        <v>18923.07</v>
      </c>
      <c r="F21" s="30">
        <v>19824.54</v>
      </c>
      <c r="G21" s="30">
        <v>14831.95</v>
      </c>
      <c r="H21" s="30">
        <v>22355.88</v>
      </c>
      <c r="I21" s="30">
        <v>34143.65</v>
      </c>
      <c r="J21" s="30">
        <v>9700.72</v>
      </c>
      <c r="K21" s="30">
        <f t="shared" si="5"/>
        <v>195588.43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1154.11</v>
      </c>
      <c r="C24" s="30">
        <v>1047.29</v>
      </c>
      <c r="D24" s="30">
        <v>1458.92</v>
      </c>
      <c r="E24" s="30">
        <v>781.56</v>
      </c>
      <c r="F24" s="30">
        <v>1049.9</v>
      </c>
      <c r="G24" s="30">
        <v>1125.45</v>
      </c>
      <c r="H24" s="30">
        <v>1039.48</v>
      </c>
      <c r="I24" s="30">
        <v>1354.71</v>
      </c>
      <c r="J24" s="30">
        <v>328.26</v>
      </c>
      <c r="K24" s="30">
        <f t="shared" si="5"/>
        <v>9339.679999999998</v>
      </c>
      <c r="L24"/>
      <c r="M24"/>
      <c r="N24"/>
    </row>
    <row r="25" spans="1:14" ht="16.5" customHeight="1">
      <c r="A25" s="62" t="s">
        <v>73</v>
      </c>
      <c r="B25" s="30">
        <v>857.16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6297.5199999999995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-39034.770000000004</v>
      </c>
      <c r="C29" s="30">
        <f t="shared" si="6"/>
        <v>-37204.42</v>
      </c>
      <c r="D29" s="30">
        <f t="shared" si="6"/>
        <v>-464506.55</v>
      </c>
      <c r="E29" s="30">
        <f t="shared" si="6"/>
        <v>-24005.18</v>
      </c>
      <c r="F29" s="30">
        <f t="shared" si="6"/>
        <v>-33214.9</v>
      </c>
      <c r="G29" s="30">
        <f t="shared" si="6"/>
        <v>-22696.620000000003</v>
      </c>
      <c r="H29" s="30">
        <f t="shared" si="6"/>
        <v>-336052.56</v>
      </c>
      <c r="I29" s="30">
        <f t="shared" si="6"/>
        <v>-44761.44</v>
      </c>
      <c r="J29" s="30">
        <f t="shared" si="6"/>
        <v>-102885.31</v>
      </c>
      <c r="K29" s="30">
        <f aca="true" t="shared" si="7" ref="K29:K37">SUM(B29:J29)</f>
        <v>-1104361.75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-32617.2</v>
      </c>
      <c r="C30" s="30">
        <f t="shared" si="8"/>
        <v>-31380.8</v>
      </c>
      <c r="D30" s="30">
        <f t="shared" si="8"/>
        <v>-38011.6</v>
      </c>
      <c r="E30" s="30">
        <f t="shared" si="8"/>
        <v>-19659.2</v>
      </c>
      <c r="F30" s="30">
        <f t="shared" si="8"/>
        <v>-27376.8</v>
      </c>
      <c r="G30" s="30">
        <f t="shared" si="8"/>
        <v>-16438.4</v>
      </c>
      <c r="H30" s="30">
        <f t="shared" si="8"/>
        <v>-15272.4</v>
      </c>
      <c r="I30" s="30">
        <f t="shared" si="8"/>
        <v>-37228.4</v>
      </c>
      <c r="J30" s="30">
        <f t="shared" si="8"/>
        <v>-4580.4</v>
      </c>
      <c r="K30" s="30">
        <f t="shared" si="7"/>
        <v>-222565.19999999998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-32617.2</v>
      </c>
      <c r="C31" s="30">
        <f aca="true" t="shared" si="9" ref="C31:J31">-ROUND((C9)*$E$3,2)</f>
        <v>-31380.8</v>
      </c>
      <c r="D31" s="30">
        <f t="shared" si="9"/>
        <v>-38011.6</v>
      </c>
      <c r="E31" s="30">
        <f t="shared" si="9"/>
        <v>-19659.2</v>
      </c>
      <c r="F31" s="30">
        <f t="shared" si="9"/>
        <v>-27376.8</v>
      </c>
      <c r="G31" s="30">
        <f t="shared" si="9"/>
        <v>-16438.4</v>
      </c>
      <c r="H31" s="30">
        <f t="shared" si="9"/>
        <v>-15272.4</v>
      </c>
      <c r="I31" s="30">
        <f t="shared" si="9"/>
        <v>-37228.4</v>
      </c>
      <c r="J31" s="30">
        <f t="shared" si="9"/>
        <v>-4580.4</v>
      </c>
      <c r="K31" s="30">
        <f t="shared" si="7"/>
        <v>-222565.19999999998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-6417.57</v>
      </c>
      <c r="C35" s="27">
        <f t="shared" si="10"/>
        <v>-5823.62</v>
      </c>
      <c r="D35" s="27">
        <f t="shared" si="10"/>
        <v>-426494.95</v>
      </c>
      <c r="E35" s="27">
        <f t="shared" si="10"/>
        <v>-4345.98</v>
      </c>
      <c r="F35" s="27">
        <f t="shared" si="10"/>
        <v>-5838.1</v>
      </c>
      <c r="G35" s="27">
        <f t="shared" si="10"/>
        <v>-6258.22</v>
      </c>
      <c r="H35" s="27">
        <f t="shared" si="10"/>
        <v>-320780.16</v>
      </c>
      <c r="I35" s="27">
        <f t="shared" si="10"/>
        <v>-7533.04</v>
      </c>
      <c r="J35" s="27">
        <f t="shared" si="10"/>
        <v>-98304.91</v>
      </c>
      <c r="K35" s="30">
        <f t="shared" si="7"/>
        <v>-881796.5499999999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-396000</v>
      </c>
      <c r="E44" s="17">
        <v>0</v>
      </c>
      <c r="F44" s="17">
        <v>0</v>
      </c>
      <c r="G44" s="17">
        <v>0</v>
      </c>
      <c r="H44" s="17">
        <v>-315000</v>
      </c>
      <c r="I44" s="17">
        <v>0</v>
      </c>
      <c r="J44" s="17">
        <v>-90000</v>
      </c>
      <c r="K44" s="17">
        <f>SUM(B44:J44)</f>
        <v>-801000</v>
      </c>
      <c r="L44" s="24"/>
      <c r="M44"/>
      <c r="N44"/>
    </row>
    <row r="45" spans="1:14" s="23" customFormat="1" ht="16.5" customHeight="1">
      <c r="A45" s="25" t="s">
        <v>70</v>
      </c>
      <c r="B45" s="17">
        <v>-6417.57</v>
      </c>
      <c r="C45" s="17">
        <v>-5823.62</v>
      </c>
      <c r="D45" s="17">
        <v>-8112.5</v>
      </c>
      <c r="E45" s="17">
        <v>-4345.98</v>
      </c>
      <c r="F45" s="17">
        <v>-5838.1</v>
      </c>
      <c r="G45" s="17">
        <v>-6258.22</v>
      </c>
      <c r="H45" s="17">
        <v>-5780.16</v>
      </c>
      <c r="I45" s="17">
        <v>-7533.04</v>
      </c>
      <c r="J45" s="17">
        <v>-1825.31</v>
      </c>
      <c r="K45" s="17">
        <f>SUM(B45:J45)</f>
        <v>-51934.49999999999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431536.54999999993</v>
      </c>
      <c r="C49" s="27">
        <f>IF(C18+C29+C50&lt;0,0,C18+C29+C50)</f>
        <v>389468.77999999997</v>
      </c>
      <c r="D49" s="27">
        <f>IF(D18+D29+D50&lt;0,0,D18+D29+D50)</f>
        <v>130470.12000000017</v>
      </c>
      <c r="E49" s="27">
        <f>IF(E18+E29+E50&lt;0,0,E18+E29+E50)</f>
        <v>294792.22</v>
      </c>
      <c r="F49" s="27">
        <f>IF(F18+F29+F50&lt;0,0,F18+F29+F50)</f>
        <v>395027.55</v>
      </c>
      <c r="G49" s="27">
        <f>IF(G18+G29+G50&lt;0,0,G18+G29+G50)</f>
        <v>435584.87</v>
      </c>
      <c r="H49" s="27">
        <f>IF(H18+H29+H50&lt;0,0,H18+H29+H50)</f>
        <v>87208.46999999997</v>
      </c>
      <c r="I49" s="27">
        <f>IF(I18+I29+I50&lt;0,0,I18+I29+I50)</f>
        <v>506802.92</v>
      </c>
      <c r="J49" s="27">
        <f>IF(J18+J29+J50&lt;0,0,J18+J29+J50)</f>
        <v>31170.190000000002</v>
      </c>
      <c r="K49" s="20">
        <f>SUM(B49:J49)</f>
        <v>2702061.6699999995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431536.54000000004</v>
      </c>
      <c r="C55" s="10">
        <f t="shared" si="11"/>
        <v>389468.79</v>
      </c>
      <c r="D55" s="10">
        <f t="shared" si="11"/>
        <v>130470.12</v>
      </c>
      <c r="E55" s="10">
        <f t="shared" si="11"/>
        <v>294792.21</v>
      </c>
      <c r="F55" s="10">
        <f t="shared" si="11"/>
        <v>395027.56</v>
      </c>
      <c r="G55" s="10">
        <f t="shared" si="11"/>
        <v>435584.87</v>
      </c>
      <c r="H55" s="10">
        <f t="shared" si="11"/>
        <v>87208.47</v>
      </c>
      <c r="I55" s="10">
        <f>SUM(I56:I68)</f>
        <v>506802.93000000005</v>
      </c>
      <c r="J55" s="10">
        <f t="shared" si="11"/>
        <v>31170.18</v>
      </c>
      <c r="K55" s="5">
        <f>SUM(K56:K68)</f>
        <v>2702061.670000001</v>
      </c>
      <c r="L55" s="9"/>
    </row>
    <row r="56" spans="1:11" ht="16.5" customHeight="1">
      <c r="A56" s="7" t="s">
        <v>57</v>
      </c>
      <c r="B56" s="8">
        <v>376904.01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376904.01</v>
      </c>
    </row>
    <row r="57" spans="1:11" ht="16.5" customHeight="1">
      <c r="A57" s="7" t="s">
        <v>58</v>
      </c>
      <c r="B57" s="8">
        <v>54632.53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54632.53</v>
      </c>
    </row>
    <row r="58" spans="1:11" ht="16.5" customHeight="1">
      <c r="A58" s="7" t="s">
        <v>4</v>
      </c>
      <c r="B58" s="6">
        <v>0</v>
      </c>
      <c r="C58" s="8">
        <v>389468.79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389468.79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130470.12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130470.12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294792.21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294792.21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395027.56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395027.56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435584.87</v>
      </c>
      <c r="H62" s="6">
        <v>0</v>
      </c>
      <c r="I62" s="6">
        <v>0</v>
      </c>
      <c r="J62" s="6">
        <v>0</v>
      </c>
      <c r="K62" s="5">
        <f t="shared" si="12"/>
        <v>435584.87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87208.47</v>
      </c>
      <c r="I63" s="6">
        <v>0</v>
      </c>
      <c r="J63" s="6">
        <v>0</v>
      </c>
      <c r="K63" s="5">
        <f t="shared" si="12"/>
        <v>87208.47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179509.6</v>
      </c>
      <c r="J65" s="6">
        <v>0</v>
      </c>
      <c r="K65" s="5">
        <f t="shared" si="12"/>
        <v>179509.6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327293.33</v>
      </c>
      <c r="J66" s="6">
        <v>0</v>
      </c>
      <c r="K66" s="5">
        <f t="shared" si="12"/>
        <v>327293.33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31170.18</v>
      </c>
      <c r="K67" s="5">
        <f t="shared" si="12"/>
        <v>31170.18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2022-07-08T18:37:10Z</dcterms:modified>
  <cp:category/>
  <cp:version/>
  <cp:contentType/>
  <cp:contentStatus/>
</cp:coreProperties>
</file>