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<sst xmlns="http://schemas.openxmlformats.org/spreadsheetml/2006/main" count="81" uniqueCount="80">
  <si>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</si>
  <si>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</si>
  <si>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</si>
  <si>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</si>
  <si>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</si>
  <si>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</si>
  <si>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</si>
  <si>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</si>
  <si>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</si>
  <si>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</si>
  <si>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</si>
  <si>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</si>
  <si>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</si>
  <si>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</si>
  <si>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</si>
  <si>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</si>
  <si>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</si>
  <si>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</si>
  <si>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</si>
  <si>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</si>
  <si>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</si>
  <si>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</si>
  <si>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</si>
  <si>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</si>
  <si>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</si>
  <si>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</si>
  <si>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</si>
  <si>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</si>
  <si>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</si>
  <si>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</si>
  <si>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</si>
  <si>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</si>
  <si>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</si>
  <si>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</si>
  <si>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</si>
  <si>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</si>
  <si>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</si>
  <si>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</si>
  <si>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</si>
  <si>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</si>
  <si>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</si>
  <si>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</si>
  <si>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</si>
  <si>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</si>
  <si>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</si>
  <si>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</si>
  <si>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</si>
  <si>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</si>
  <si>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</si>
  <si>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</si>
  <si>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</si>
  <si>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</si>
  <si>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</si>
  <si>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</si>
  <si>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</si>
  <si>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</si>
  <si>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</si>
  <si>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</si>
  <si>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</si>
  <si>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</si>
  <si>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</si>
  <si>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</si>
  <si>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</si>
  <si>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</si>
  <si>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</si>
  <si>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</si>
  <si>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</si>
  <si>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</si>
  <si>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</si>
  <si>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</si>
  <si>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</si>
  <si>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</si>
  <si>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</si>
  <si>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31/07/22 - VENCIMENTO 05/08/22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</si>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</sst>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19673</v>
      </c>
      <c r="C7" s="10">
        <f>C8+C11</f>
        <v>27512</v>
      </c>
      <c r="D7" s="10">
        <f aca="true" t="shared" si="0" ref="D7:K7">D8+D11</f>
        <v>89628</v>
      </c>
      <c r="E7" s="10">
        <f t="shared" si="0"/>
        <v>74254</v>
      </c>
      <c r="F7" s="10">
        <f t="shared" si="0"/>
        <v>83168</v>
      </c>
      <c r="G7" s="10">
        <f t="shared" si="0"/>
        <v>34110</v>
      </c>
      <c r="H7" s="10">
        <f t="shared" si="0"/>
        <v>20901</v>
      </c>
      <c r="I7" s="10">
        <f t="shared" si="0"/>
        <v>37186</v>
      </c>
      <c r="J7" s="10">
        <f t="shared" si="0"/>
        <v>23029</v>
      </c>
      <c r="K7" s="10">
        <f t="shared" si="0"/>
        <v>67202</v>
      </c>
      <c r="L7" s="10">
        <f>SUM(B7:K7)</f>
        <v>476663</v>
      </c>
      <c r="M7" s="11"/>
    </row>
    <row r="8" spans="1:13" ht="17.25" customHeight="1">
      <c r="A8" s="12" t="s">
        <v>18</v>
      </c>
      <c r="B8" s="13">
        <f>B9+B10</f>
        <v>1934</v>
      </c>
      <c r="C8" s="13">
        <f aca="true" t="shared" si="1" ref="C8:K8">C9+C10</f>
        <v>2445</v>
      </c>
      <c r="D8" s="13">
        <f t="shared" si="1"/>
        <v>8485</v>
      </c>
      <c r="E8" s="13">
        <f t="shared" si="1"/>
        <v>6182</v>
      </c>
      <c r="F8" s="13">
        <f t="shared" si="1"/>
        <v>6870</v>
      </c>
      <c r="G8" s="13">
        <f t="shared" si="1"/>
        <v>3172</v>
      </c>
      <c r="H8" s="13">
        <f t="shared" si="1"/>
        <v>1684</v>
      </c>
      <c r="I8" s="13">
        <f t="shared" si="1"/>
        <v>2721</v>
      </c>
      <c r="J8" s="13">
        <f t="shared" si="1"/>
        <v>1599</v>
      </c>
      <c r="K8" s="13">
        <f t="shared" si="1"/>
        <v>4664</v>
      </c>
      <c r="L8" s="13">
        <f>SUM(B8:K8)</f>
        <v>39756</v>
      </c>
      <c r="M8"/>
    </row>
    <row r="9" spans="1:13" ht="17.25" customHeight="1">
      <c r="A9" s="14" t="s">
        <v>19</v>
      </c>
      <c r="B9" s="15">
        <v>1934</v>
      </c>
      <c r="C9" s="15">
        <v>2445</v>
      </c>
      <c r="D9" s="15">
        <v>8485</v>
      </c>
      <c r="E9" s="15">
        <v>6182</v>
      </c>
      <c r="F9" s="15">
        <v>6870</v>
      </c>
      <c r="G9" s="15">
        <v>3172</v>
      </c>
      <c r="H9" s="15">
        <v>1662</v>
      </c>
      <c r="I9" s="15">
        <v>2721</v>
      </c>
      <c r="J9" s="15">
        <v>1599</v>
      </c>
      <c r="K9" s="15">
        <v>4664</v>
      </c>
      <c r="L9" s="13">
        <f>SUM(B9:K9)</f>
        <v>39734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>SUM(B10:K10)</f>
        <v>22</v>
      </c>
      <c r="M10"/>
    </row>
    <row r="11" spans="1:13" ht="17.25" customHeight="1">
      <c r="A11" s="12" t="s">
        <v>21</v>
      </c>
      <c r="B11" s="15">
        <v>17739</v>
      </c>
      <c r="C11" s="15">
        <v>25067</v>
      </c>
      <c r="D11" s="15">
        <v>81143</v>
      </c>
      <c r="E11" s="15">
        <v>68072</v>
      </c>
      <c r="F11" s="15">
        <v>76298</v>
      </c>
      <c r="G11" s="15">
        <v>30938</v>
      </c>
      <c r="H11" s="15">
        <v>19217</v>
      </c>
      <c r="I11" s="15">
        <v>34465</v>
      </c>
      <c r="J11" s="15">
        <v>21430</v>
      </c>
      <c r="K11" s="15">
        <v>62538</v>
      </c>
      <c r="L11" s="13">
        <f>SUM(B11:K11)</f>
        <v>436907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1.307862022022243</v>
      </c>
      <c r="C16" s="22">
        <v>1.204472118738863</v>
      </c>
      <c r="D16" s="22">
        <v>1.074738887407082</v>
      </c>
      <c r="E16" s="22">
        <v>1.104687222268087</v>
      </c>
      <c r="F16" s="22">
        <v>1.183646708638849</v>
      </c>
      <c r="G16" s="22">
        <v>1.180255719938386</v>
      </c>
      <c r="H16" s="22">
        <v>1.169257538737689</v>
      </c>
      <c r="I16" s="22">
        <v>1.131683261222411</v>
      </c>
      <c r="J16" s="22">
        <v>1.382315666012531</v>
      </c>
      <c r="K16" s="22">
        <v>1.091115914967516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187575.77000000002</v>
      </c>
      <c r="C18" s="25">
        <f aca="true" t="shared" si="2" ref="C18:K18">SUM(C19:C28)</f>
        <v>144916.69999999998</v>
      </c>
      <c r="D18" s="25">
        <f t="shared" si="2"/>
        <v>502360.29000000004</v>
      </c>
      <c r="E18" s="25">
        <f t="shared" si="2"/>
        <v>432812.55999999994</v>
      </c>
      <c r="F18" s="25">
        <f t="shared" si="2"/>
        <v>457527.55</v>
      </c>
      <c r="G18" s="25">
        <f t="shared" si="2"/>
        <v>209614.13999999998</v>
      </c>
      <c r="H18" s="25">
        <f t="shared" si="2"/>
        <v>140359.32</v>
      </c>
      <c r="I18" s="25">
        <f t="shared" si="2"/>
        <v>192175.47</v>
      </c>
      <c r="J18" s="25">
        <f t="shared" si="2"/>
        <v>162994.62000000002</v>
      </c>
      <c r="K18" s="25">
        <f t="shared" si="2"/>
        <v>300527.38</v>
      </c>
      <c r="L18" s="25">
        <f>SUM(B18:K18)</f>
        <v>2730863.8</v>
      </c>
      <c r="M18"/>
    </row>
    <row r="19" spans="1:13" ht="17.25" customHeight="1">
      <c r="A19" s="26" t="s">
        <v>24</v>
      </c>
      <c r="B19" s="60">
        <f>ROUND((B13+B14)*B7,2)</f>
        <v>140839.01</v>
      </c>
      <c r="C19" s="60">
        <f aca="true" t="shared" si="3" ref="C19:K19">ROUND((C13+C14)*C7,2)</f>
        <v>112898.24</v>
      </c>
      <c r="D19" s="60">
        <f t="shared" si="3"/>
        <v>437743.15</v>
      </c>
      <c r="E19" s="60">
        <f t="shared" si="3"/>
        <v>367349.39</v>
      </c>
      <c r="F19" s="60">
        <f t="shared" si="3"/>
        <v>363543.96</v>
      </c>
      <c r="G19" s="60">
        <f t="shared" si="3"/>
        <v>163946.3</v>
      </c>
      <c r="H19" s="60">
        <f t="shared" si="3"/>
        <v>110658.25</v>
      </c>
      <c r="I19" s="60">
        <f t="shared" si="3"/>
        <v>163231.67</v>
      </c>
      <c r="J19" s="60">
        <f t="shared" si="3"/>
        <v>108869.6</v>
      </c>
      <c r="K19" s="60">
        <f t="shared" si="3"/>
        <v>259433.32</v>
      </c>
      <c r="L19" s="33">
        <f>SUM(B19:K19)</f>
        <v>2228512.89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43358.98</v>
      </c>
      <c r="C20" s="33">
        <f t="shared" si="4"/>
        <v>23084.54</v>
      </c>
      <c r="D20" s="33">
        <f t="shared" si="4"/>
        <v>32716.44</v>
      </c>
      <c r="E20" s="33">
        <f t="shared" si="4"/>
        <v>38456.79</v>
      </c>
      <c r="F20" s="33">
        <f t="shared" si="4"/>
        <v>66763.65</v>
      </c>
      <c r="G20" s="33">
        <f t="shared" si="4"/>
        <v>29552.26</v>
      </c>
      <c r="H20" s="33">
        <f t="shared" si="4"/>
        <v>18729.74</v>
      </c>
      <c r="I20" s="33">
        <f t="shared" si="4"/>
        <v>21494.88</v>
      </c>
      <c r="J20" s="33">
        <f t="shared" si="4"/>
        <v>41622.55</v>
      </c>
      <c r="K20" s="33">
        <f t="shared" si="4"/>
        <v>23638.5</v>
      </c>
      <c r="L20" s="33">
        <f aca="true" t="shared" si="5" ref="L19:L26">SUM(B20:K20)</f>
        <v>339418.32999999996</v>
      </c>
      <c r="M20"/>
    </row>
    <row r="21" spans="1:13" ht="17.25" customHeight="1">
      <c r="A21" s="27" t="s">
        <v>26</v>
      </c>
      <c r="B21" s="33">
        <v>730.08</v>
      </c>
      <c r="C21" s="33">
        <v>6504.36</v>
      </c>
      <c r="D21" s="33">
        <v>26069.08</v>
      </c>
      <c r="E21" s="33">
        <v>21612.62</v>
      </c>
      <c r="F21" s="33">
        <v>23416.91</v>
      </c>
      <c r="G21" s="33">
        <v>15081.99</v>
      </c>
      <c r="H21" s="33">
        <v>8597.2</v>
      </c>
      <c r="I21" s="33">
        <v>4845.08</v>
      </c>
      <c r="J21" s="33">
        <v>8163.63</v>
      </c>
      <c r="K21" s="33">
        <v>12610.49</v>
      </c>
      <c r="L21" s="33">
        <f t="shared" si="5"/>
        <v>127631.44000000002</v>
      </c>
      <c r="M21"/>
    </row>
    <row r="22" spans="1:13" ht="17.25" customHeight="1">
      <c r="A22" s="27" t="s">
        <v>27</v>
      </c>
      <c r="B22" s="33">
        <v>1729.28</v>
      </c>
      <c r="C22" s="29">
        <v>1729.28</v>
      </c>
      <c r="D22" s="29">
        <v>3458.56</v>
      </c>
      <c r="E22" s="29">
        <v>3458.56</v>
      </c>
      <c r="F22" s="33">
        <v>1729.28</v>
      </c>
      <c r="G22" s="29">
        <v>0</v>
      </c>
      <c r="H22" s="33">
        <v>1729.28</v>
      </c>
      <c r="I22" s="29">
        <v>1729.28</v>
      </c>
      <c r="J22" s="29">
        <v>3458.56</v>
      </c>
      <c r="K22" s="29">
        <v>3458.56</v>
      </c>
      <c r="L22" s="33">
        <f t="shared" si="5"/>
        <v>22480.640000000003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463.73</v>
      </c>
      <c r="C24" s="33">
        <v>359.52</v>
      </c>
      <c r="D24" s="33">
        <v>1242.69</v>
      </c>
      <c r="E24" s="33">
        <v>1070.74</v>
      </c>
      <c r="F24" s="33">
        <v>1133.27</v>
      </c>
      <c r="G24" s="33">
        <v>518.44</v>
      </c>
      <c r="H24" s="33">
        <v>346.49</v>
      </c>
      <c r="I24" s="33">
        <v>476.75</v>
      </c>
      <c r="J24" s="33">
        <v>403.81</v>
      </c>
      <c r="K24" s="33">
        <v>742.48</v>
      </c>
      <c r="L24" s="33">
        <f t="shared" si="5"/>
        <v>6757.920000000002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-113337.29000000001</v>
      </c>
      <c r="C29" s="33">
        <f t="shared" si="6"/>
        <v>-12757.15</v>
      </c>
      <c r="D29" s="33">
        <f t="shared" si="6"/>
        <v>-44244.11</v>
      </c>
      <c r="E29" s="33">
        <f t="shared" si="6"/>
        <v>-398673.54</v>
      </c>
      <c r="F29" s="33">
        <f t="shared" si="6"/>
        <v>-36529.68</v>
      </c>
      <c r="G29" s="33">
        <f t="shared" si="6"/>
        <v>-16839.64</v>
      </c>
      <c r="H29" s="33">
        <f t="shared" si="6"/>
        <v>-18724.22</v>
      </c>
      <c r="I29" s="33">
        <f t="shared" si="6"/>
        <v>-176623.44999999998</v>
      </c>
      <c r="J29" s="33">
        <f t="shared" si="6"/>
        <v>-9281.02</v>
      </c>
      <c r="K29" s="33">
        <f t="shared" si="6"/>
        <v>-24650.28</v>
      </c>
      <c r="L29" s="33">
        <f aca="true" t="shared" si="7" ref="L29:L36">SUM(B29:K29)</f>
        <v>-851660.38</v>
      </c>
      <c r="M29"/>
    </row>
    <row r="30" spans="1:13" ht="18.75" customHeight="1">
      <c r="A30" s="27" t="s">
        <v>30</v>
      </c>
      <c r="B30" s="33">
        <f>B31+B32+B33+B34</f>
        <v>-8509.6</v>
      </c>
      <c r="C30" s="33">
        <f aca="true" t="shared" si="8" ref="C30:K30">C31+C32+C33+C34</f>
        <v>-10758</v>
      </c>
      <c r="D30" s="33">
        <f t="shared" si="8"/>
        <v>-37334</v>
      </c>
      <c r="E30" s="33">
        <f t="shared" si="8"/>
        <v>-27200.8</v>
      </c>
      <c r="F30" s="33">
        <f t="shared" si="8"/>
        <v>-30228</v>
      </c>
      <c r="G30" s="33">
        <f t="shared" si="8"/>
        <v>-13956.8</v>
      </c>
      <c r="H30" s="33">
        <f t="shared" si="8"/>
        <v>-7312.8</v>
      </c>
      <c r="I30" s="33">
        <f t="shared" si="8"/>
        <v>-11972.4</v>
      </c>
      <c r="J30" s="33">
        <f t="shared" si="8"/>
        <v>-7035.6</v>
      </c>
      <c r="K30" s="33">
        <f t="shared" si="8"/>
        <v>-20521.6</v>
      </c>
      <c r="L30" s="33">
        <f t="shared" si="7"/>
        <v>-174829.6</v>
      </c>
      <c r="M30"/>
    </row>
    <row r="31" spans="1:13" s="36" customFormat="1" ht="18.75" customHeight="1">
      <c r="A31" s="34" t="s">
        <v>55</v>
      </c>
      <c r="B31" s="33">
        <f>-ROUND((B9)*$E$3,2)</f>
        <v>-8509.6</v>
      </c>
      <c r="C31" s="33">
        <f aca="true" t="shared" si="9" ref="C31:K31">-ROUND((C9)*$E$3,2)</f>
        <v>-10758</v>
      </c>
      <c r="D31" s="33">
        <f t="shared" si="9"/>
        <v>-37334</v>
      </c>
      <c r="E31" s="33">
        <f t="shared" si="9"/>
        <v>-27200.8</v>
      </c>
      <c r="F31" s="33">
        <f t="shared" si="9"/>
        <v>-30228</v>
      </c>
      <c r="G31" s="33">
        <f t="shared" si="9"/>
        <v>-13956.8</v>
      </c>
      <c r="H31" s="33">
        <f t="shared" si="9"/>
        <v>-7312.8</v>
      </c>
      <c r="I31" s="33">
        <f t="shared" si="9"/>
        <v>-11972.4</v>
      </c>
      <c r="J31" s="33">
        <f t="shared" si="9"/>
        <v>-7035.6</v>
      </c>
      <c r="K31" s="33">
        <f t="shared" si="9"/>
        <v>-20521.6</v>
      </c>
      <c r="L31" s="33">
        <f t="shared" si="7"/>
        <v>-174829.6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-104827.69</v>
      </c>
      <c r="C35" s="38">
        <f aca="true" t="shared" si="10" ref="C35:K35">SUM(C36:C47)</f>
        <v>-1999.15</v>
      </c>
      <c r="D35" s="38">
        <f t="shared" si="10"/>
        <v>-6910.11</v>
      </c>
      <c r="E35" s="38">
        <f t="shared" si="10"/>
        <v>-371472.74</v>
      </c>
      <c r="F35" s="38">
        <f t="shared" si="10"/>
        <v>-6301.68</v>
      </c>
      <c r="G35" s="38">
        <f t="shared" si="10"/>
        <v>-2882.84</v>
      </c>
      <c r="H35" s="38">
        <f t="shared" si="10"/>
        <v>-11411.42</v>
      </c>
      <c r="I35" s="38">
        <f t="shared" si="10"/>
        <v>-164651.05</v>
      </c>
      <c r="J35" s="38">
        <f t="shared" si="10"/>
        <v>-2245.42</v>
      </c>
      <c r="K35" s="38">
        <f t="shared" si="10"/>
        <v>-4128.68</v>
      </c>
      <c r="L35" s="33">
        <f t="shared" si="7"/>
        <v>-676830.78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-24196.13</v>
      </c>
      <c r="C37" s="17">
        <v>0</v>
      </c>
      <c r="D37" s="17">
        <v>0</v>
      </c>
      <c r="E37" s="33">
        <v>-5518.74</v>
      </c>
      <c r="F37" s="28">
        <v>0</v>
      </c>
      <c r="G37" s="28">
        <v>0</v>
      </c>
      <c r="H37" s="33">
        <v>-9484.7</v>
      </c>
      <c r="I37" s="17">
        <v>0</v>
      </c>
      <c r="J37" s="28">
        <v>0</v>
      </c>
      <c r="K37" s="17">
        <v>0</v>
      </c>
      <c r="L37" s="33">
        <f>SUM(B37:K37)</f>
        <v>-39199.57000000001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-162000</v>
      </c>
      <c r="J45" s="17">
        <v>0</v>
      </c>
      <c r="K45" s="17">
        <v>0</v>
      </c>
      <c r="L45" s="17">
        <f>SUM(B45:K45)</f>
        <v>-522000</v>
      </c>
    </row>
    <row r="46" spans="1:12" ht="18.75" customHeight="1">
      <c r="A46" s="37" t="s">
        <v>72</v>
      </c>
      <c r="B46" s="17">
        <v>-2578.62</v>
      </c>
      <c r="C46" s="17">
        <v>-1999.15</v>
      </c>
      <c r="D46" s="17">
        <v>-6910.11</v>
      </c>
      <c r="E46" s="17">
        <v>-5954</v>
      </c>
      <c r="F46" s="17">
        <v>-6301.68</v>
      </c>
      <c r="G46" s="17">
        <v>-2882.84</v>
      </c>
      <c r="H46" s="17">
        <v>-1926.72</v>
      </c>
      <c r="I46" s="17">
        <v>-2651.05</v>
      </c>
      <c r="J46" s="17">
        <v>-2245.42</v>
      </c>
      <c r="K46" s="17">
        <v>-4128.68</v>
      </c>
      <c r="L46" s="30">
        <f t="shared" si="11"/>
        <v>-37578.270000000004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74238.48000000001</v>
      </c>
      <c r="C50" s="41">
        <f>IF(C18+C29+C42+C51&lt;0,0,C18+C29+C51)</f>
        <v>132159.55</v>
      </c>
      <c r="D50" s="41">
        <f>IF(D18+D29+D42+D51&lt;0,0,D18+D29+D51)</f>
        <v>458116.18000000005</v>
      </c>
      <c r="E50" s="41">
        <f>IF(E18+E29+E42+E51&lt;0,0,E18+E29+E51)</f>
        <v>34139.01999999996</v>
      </c>
      <c r="F50" s="41">
        <f>IF(F18+F29+F42+F51&lt;0,0,F18+F29+F51)</f>
        <v>420997.87</v>
      </c>
      <c r="G50" s="41">
        <f>IF(G18+G29+G42+G51&lt;0,0,G18+G29+G51)</f>
        <v>192774.5</v>
      </c>
      <c r="H50" s="41">
        <f>IF(H18+H29+H42+H51&lt;0,0,H18+H29+H51)</f>
        <v>121635.1</v>
      </c>
      <c r="I50" s="41">
        <f>IF(I18+I29+I42+I51&lt;0,0,I18+I29+I51)</f>
        <v>15552.020000000019</v>
      </c>
      <c r="J50" s="41">
        <f>IF(J18+J29+J42+J51&lt;0,0,J18+J29+J51)</f>
        <v>153713.60000000003</v>
      </c>
      <c r="K50" s="41">
        <f>IF(K18+K29+K42+K51&lt;0,0,K18+K29+K51)</f>
        <v>275877.1</v>
      </c>
      <c r="L50" s="42">
        <f>SUM(B50:K50)</f>
        <v>1879203.4200000004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74238.48</v>
      </c>
      <c r="C56" s="41">
        <f aca="true" t="shared" si="12" ref="C56:J56">SUM(C57:C68)</f>
        <v>132159.56</v>
      </c>
      <c r="D56" s="41">
        <f t="shared" si="12"/>
        <v>458116.18</v>
      </c>
      <c r="E56" s="41">
        <f t="shared" si="12"/>
        <v>34139.02</v>
      </c>
      <c r="F56" s="41">
        <f t="shared" si="12"/>
        <v>420997.87</v>
      </c>
      <c r="G56" s="41">
        <f t="shared" si="12"/>
        <v>192774.5</v>
      </c>
      <c r="H56" s="41">
        <f t="shared" si="12"/>
        <v>121635.11</v>
      </c>
      <c r="I56" s="41">
        <f>SUM(I57:I71)</f>
        <v>15552.02</v>
      </c>
      <c r="J56" s="41">
        <f t="shared" si="12"/>
        <v>153713.6</v>
      </c>
      <c r="K56" s="41">
        <f>SUM(K57:K70)</f>
        <v>275877.11</v>
      </c>
      <c r="L56" s="46">
        <f>SUM(B56:K56)</f>
        <v>1879203.4500000002</v>
      </c>
      <c r="M56" s="40"/>
    </row>
    <row r="57" spans="1:13" ht="18.75" customHeight="1">
      <c r="A57" s="47" t="s">
        <v>48</v>
      </c>
      <c r="B57" s="48">
        <v>74238.48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74238.48</v>
      </c>
      <c r="M57" s="40"/>
    </row>
    <row r="58" spans="1:12" ht="18.75" customHeight="1">
      <c r="A58" s="47" t="s">
        <v>58</v>
      </c>
      <c r="B58" s="17">
        <v>0</v>
      </c>
      <c r="C58" s="48">
        <v>115348.86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115348.86</v>
      </c>
    </row>
    <row r="59" spans="1:12" ht="18.75" customHeight="1">
      <c r="A59" s="47" t="s">
        <v>59</v>
      </c>
      <c r="B59" s="17">
        <v>0</v>
      </c>
      <c r="C59" s="48">
        <v>16810.7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16810.7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458116.18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458116.18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34139.02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34139.02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420997.87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420997.87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192774.5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192774.5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121635.11</v>
      </c>
      <c r="I64" s="17">
        <v>0</v>
      </c>
      <c r="J64" s="17">
        <v>0</v>
      </c>
      <c r="K64" s="17">
        <v>0</v>
      </c>
      <c r="L64" s="46">
        <f t="shared" si="13"/>
        <v>121635.11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153713.6</v>
      </c>
      <c r="K66" s="17">
        <v>0</v>
      </c>
      <c r="L66" s="46">
        <f t="shared" si="13"/>
        <v>153713.6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123399.83</v>
      </c>
      <c r="L67" s="46">
        <f t="shared" si="13"/>
        <v>123399.83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152477.28</v>
      </c>
      <c r="L68" s="46">
        <f t="shared" si="13"/>
        <v>152477.28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15552.02</v>
      </c>
      <c r="J71" s="52">
        <v>0</v>
      </c>
      <c r="K71" s="52">
        <v>0</v>
      </c>
      <c r="L71" s="51">
        <f>SUM(B71:K71)</f>
        <v>15552.02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2022-08-04T18:37:27Z</dcterms:modified>
  <cp:category/>
  <cp:version/>
  <cp:contentType/>
  <cp:contentStatus/>
</cp:coreProperties>
</file>