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<sst xmlns="http://schemas.openxmlformats.org/spreadsheetml/2006/main" count="81" uniqueCount="80">
  <si>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</si>
  <si>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</si>
  <si>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</si>
  <si>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</si>
  <si>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</si>
  <si>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</si>
  <si>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</si>
  <si>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</si>
  <si>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</si>
  <si>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</si>
  <si>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</si>
  <si>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</si>
  <si>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</si>
  <si>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</si>
  <si>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</si>
  <si>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</si>
  <si>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</si>
  <si>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</si>
  <si>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</si>
  <si>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</si>
  <si>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</si>
  <si>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</si>
  <si>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</si>
  <si>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</si>
  <si>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</si>
  <si>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</si>
  <si>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</si>
  <si>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</si>
  <si>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</si>
  <si>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</si>
  <si>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</si>
  <si>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</si>
  <si>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</si>
  <si>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</si>
  <si>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</si>
  <si>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</si>
  <si>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</si>
  <si>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</si>
  <si>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</si>
  <si>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</si>
  <si>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</si>
  <si>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</si>
  <si>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</si>
  <si>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</si>
  <si>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</si>
  <si>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</si>
  <si>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</si>
  <si>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</si>
  <si>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</si>
  <si>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</si>
  <si>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</si>
  <si>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</si>
  <si>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</si>
  <si>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</si>
  <si>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</si>
  <si>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</si>
  <si>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</si>
  <si>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</si>
  <si>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</si>
  <si>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</si>
  <si>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</si>
  <si>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</si>
  <si>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</si>
  <si>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</si>
  <si>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</si>
  <si>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</si>
  <si>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</si>
  <si>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</si>
  <si>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</si>
  <si>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</si>
  <si>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</si>
  <si>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</si>
  <si>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</si>
  <si>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30/07/22 - VENCIMENTO 05/08/22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</si>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</sst>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43619</v>
      </c>
      <c r="C7" s="10">
        <f>C8+C11</f>
        <v>55776</v>
      </c>
      <c r="D7" s="10">
        <f aca="true" t="shared" si="0" ref="D7:K7">D8+D11</f>
        <v>174156</v>
      </c>
      <c r="E7" s="10">
        <f t="shared" si="0"/>
        <v>145273</v>
      </c>
      <c r="F7" s="10">
        <f t="shared" si="0"/>
        <v>152834</v>
      </c>
      <c r="G7" s="10">
        <f t="shared" si="0"/>
        <v>68836</v>
      </c>
      <c r="H7" s="10">
        <f t="shared" si="0"/>
        <v>34653</v>
      </c>
      <c r="I7" s="10">
        <f t="shared" si="0"/>
        <v>65462</v>
      </c>
      <c r="J7" s="10">
        <f t="shared" si="0"/>
        <v>43884</v>
      </c>
      <c r="K7" s="10">
        <f t="shared" si="0"/>
        <v>119550</v>
      </c>
      <c r="L7" s="10">
        <f>SUM(B7:K7)</f>
        <v>904043</v>
      </c>
      <c r="M7" s="11"/>
    </row>
    <row r="8" spans="1:13" ht="17.25" customHeight="1">
      <c r="A8" s="12" t="s">
        <v>18</v>
      </c>
      <c r="B8" s="13">
        <f>B9+B10</f>
        <v>3996</v>
      </c>
      <c r="C8" s="13">
        <f aca="true" t="shared" si="1" ref="C8:K8">C9+C10</f>
        <v>4572</v>
      </c>
      <c r="D8" s="13">
        <f t="shared" si="1"/>
        <v>14633</v>
      </c>
      <c r="E8" s="13">
        <f t="shared" si="1"/>
        <v>11034</v>
      </c>
      <c r="F8" s="13">
        <f t="shared" si="1"/>
        <v>10472</v>
      </c>
      <c r="G8" s="13">
        <f t="shared" si="1"/>
        <v>6034</v>
      </c>
      <c r="H8" s="13">
        <f t="shared" si="1"/>
        <v>2546</v>
      </c>
      <c r="I8" s="13">
        <f t="shared" si="1"/>
        <v>3798</v>
      </c>
      <c r="J8" s="13">
        <f t="shared" si="1"/>
        <v>3071</v>
      </c>
      <c r="K8" s="13">
        <f t="shared" si="1"/>
        <v>8370</v>
      </c>
      <c r="L8" s="13">
        <f>SUM(B8:K8)</f>
        <v>68526</v>
      </c>
      <c r="M8"/>
    </row>
    <row r="9" spans="1:13" ht="17.25" customHeight="1">
      <c r="A9" s="14" t="s">
        <v>19</v>
      </c>
      <c r="B9" s="15">
        <v>3995</v>
      </c>
      <c r="C9" s="15">
        <v>4572</v>
      </c>
      <c r="D9" s="15">
        <v>14633</v>
      </c>
      <c r="E9" s="15">
        <v>11034</v>
      </c>
      <c r="F9" s="15">
        <v>10472</v>
      </c>
      <c r="G9" s="15">
        <v>6034</v>
      </c>
      <c r="H9" s="15">
        <v>2537</v>
      </c>
      <c r="I9" s="15">
        <v>3798</v>
      </c>
      <c r="J9" s="15">
        <v>3071</v>
      </c>
      <c r="K9" s="15">
        <v>8370</v>
      </c>
      <c r="L9" s="13">
        <f>SUM(B9:K9)</f>
        <v>68516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39623</v>
      </c>
      <c r="C11" s="15">
        <v>51204</v>
      </c>
      <c r="D11" s="15">
        <v>159523</v>
      </c>
      <c r="E11" s="15">
        <v>134239</v>
      </c>
      <c r="F11" s="15">
        <v>142362</v>
      </c>
      <c r="G11" s="15">
        <v>62802</v>
      </c>
      <c r="H11" s="15">
        <v>32107</v>
      </c>
      <c r="I11" s="15">
        <v>61664</v>
      </c>
      <c r="J11" s="15">
        <v>40813</v>
      </c>
      <c r="K11" s="15">
        <v>111180</v>
      </c>
      <c r="L11" s="13">
        <f>SUM(B11:K11)</f>
        <v>835517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1.292054532901145</v>
      </c>
      <c r="C16" s="22">
        <v>1.216048488211335</v>
      </c>
      <c r="D16" s="22">
        <v>1.071160843301997</v>
      </c>
      <c r="E16" s="22">
        <v>1.096321612107903</v>
      </c>
      <c r="F16" s="22">
        <v>1.193411190174676</v>
      </c>
      <c r="G16" s="22">
        <v>1.226578055742867</v>
      </c>
      <c r="H16" s="22">
        <v>1.170524659816293</v>
      </c>
      <c r="I16" s="22">
        <v>1.157060555293059</v>
      </c>
      <c r="J16" s="22">
        <v>1.370451182941562</v>
      </c>
      <c r="K16" s="22">
        <v>1.097160042821771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SUM(B19:B28)</f>
        <v>407462.69999999995</v>
      </c>
      <c r="C18" s="25">
        <f aca="true" t="shared" si="2" ref="C18:K18">SUM(C19:C28)</f>
        <v>287958.52</v>
      </c>
      <c r="D18" s="25">
        <f t="shared" si="2"/>
        <v>953113.03</v>
      </c>
      <c r="E18" s="25">
        <f t="shared" si="2"/>
        <v>819681.9799999999</v>
      </c>
      <c r="F18" s="25">
        <f t="shared" si="2"/>
        <v>835354.7900000002</v>
      </c>
      <c r="G18" s="25">
        <f t="shared" si="2"/>
        <v>425684.8999999999</v>
      </c>
      <c r="H18" s="25">
        <f t="shared" si="2"/>
        <v>227218.12</v>
      </c>
      <c r="I18" s="25">
        <f t="shared" si="2"/>
        <v>342960.61</v>
      </c>
      <c r="J18" s="25">
        <f t="shared" si="2"/>
        <v>298411.68</v>
      </c>
      <c r="K18" s="25">
        <f t="shared" si="2"/>
        <v>526178.2999999999</v>
      </c>
      <c r="L18" s="25">
        <f>SUM(B18:K18)</f>
        <v>5124024.63</v>
      </c>
      <c r="M18"/>
    </row>
    <row r="19" spans="1:13" ht="17.25" customHeight="1">
      <c r="A19" s="26" t="s">
        <v>24</v>
      </c>
      <c r="B19" s="60">
        <f>ROUND((B13+B14)*B7,2)</f>
        <v>312268.42</v>
      </c>
      <c r="C19" s="60">
        <f aca="true" t="shared" si="3" ref="C19:K19">ROUND((C13+C14)*C7,2)</f>
        <v>228882.39</v>
      </c>
      <c r="D19" s="60">
        <f t="shared" si="3"/>
        <v>850577.9</v>
      </c>
      <c r="E19" s="60">
        <f t="shared" si="3"/>
        <v>718694.59</v>
      </c>
      <c r="F19" s="60">
        <f t="shared" si="3"/>
        <v>668067.98</v>
      </c>
      <c r="G19" s="60">
        <f t="shared" si="3"/>
        <v>330853.35</v>
      </c>
      <c r="H19" s="60">
        <f t="shared" si="3"/>
        <v>183466.84</v>
      </c>
      <c r="I19" s="60">
        <f t="shared" si="3"/>
        <v>287352</v>
      </c>
      <c r="J19" s="60">
        <f t="shared" si="3"/>
        <v>207461.61</v>
      </c>
      <c r="K19" s="60">
        <f t="shared" si="3"/>
        <v>461522.78</v>
      </c>
      <c r="L19" s="33">
        <f>SUM(B19:K19)</f>
        <v>4249147.859999999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91199.41</v>
      </c>
      <c r="C20" s="33">
        <f t="shared" si="4"/>
        <v>49449.69</v>
      </c>
      <c r="D20" s="33">
        <f t="shared" si="4"/>
        <v>60527.84</v>
      </c>
      <c r="E20" s="33">
        <f t="shared" si="4"/>
        <v>69225.82</v>
      </c>
      <c r="F20" s="33">
        <f t="shared" si="4"/>
        <v>129211.82</v>
      </c>
      <c r="G20" s="33">
        <f t="shared" si="4"/>
        <v>74964.11</v>
      </c>
      <c r="H20" s="33">
        <f t="shared" si="4"/>
        <v>31285.62</v>
      </c>
      <c r="I20" s="33">
        <f t="shared" si="4"/>
        <v>45131.66</v>
      </c>
      <c r="J20" s="33">
        <f t="shared" si="4"/>
        <v>76854.4</v>
      </c>
      <c r="K20" s="33">
        <f t="shared" si="4"/>
        <v>44841.57</v>
      </c>
      <c r="L20" s="33">
        <f aca="true" t="shared" si="5" ref="L19:L26">SUM(B20:K20)</f>
        <v>672691.94</v>
      </c>
      <c r="M20"/>
    </row>
    <row r="21" spans="1:13" ht="17.25" customHeight="1">
      <c r="A21" s="27" t="s">
        <v>26</v>
      </c>
      <c r="B21" s="33">
        <v>1261.05</v>
      </c>
      <c r="C21" s="33">
        <v>7168.07</v>
      </c>
      <c r="D21" s="33">
        <v>36131.09</v>
      </c>
      <c r="E21" s="33">
        <v>26331.04</v>
      </c>
      <c r="F21" s="33">
        <v>34277.02</v>
      </c>
      <c r="G21" s="33">
        <v>18776.54</v>
      </c>
      <c r="H21" s="33">
        <v>10130.46</v>
      </c>
      <c r="I21" s="33">
        <v>7885.98</v>
      </c>
      <c r="J21" s="33">
        <v>9756.53</v>
      </c>
      <c r="K21" s="33">
        <v>14999.84</v>
      </c>
      <c r="L21" s="33">
        <f t="shared" si="5"/>
        <v>166717.62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549.7</v>
      </c>
      <c r="C24" s="33">
        <v>388.18</v>
      </c>
      <c r="D24" s="33">
        <v>1286.97</v>
      </c>
      <c r="E24" s="33">
        <v>1107.21</v>
      </c>
      <c r="F24" s="33">
        <v>1128.06</v>
      </c>
      <c r="G24" s="33">
        <v>575.75</v>
      </c>
      <c r="H24" s="33">
        <v>307.41</v>
      </c>
      <c r="I24" s="33">
        <v>463.73</v>
      </c>
      <c r="J24" s="33">
        <v>403.81</v>
      </c>
      <c r="K24" s="33">
        <v>711.22</v>
      </c>
      <c r="L24" s="33">
        <f t="shared" si="5"/>
        <v>6922.040000000001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-122883.72</v>
      </c>
      <c r="C29" s="33">
        <f t="shared" si="6"/>
        <v>-22275.309999999998</v>
      </c>
      <c r="D29" s="33">
        <f t="shared" si="6"/>
        <v>-71541.59</v>
      </c>
      <c r="E29" s="33">
        <f t="shared" si="6"/>
        <v>-654225.06</v>
      </c>
      <c r="F29" s="33">
        <f t="shared" si="6"/>
        <v>-52349.5</v>
      </c>
      <c r="G29" s="33">
        <f t="shared" si="6"/>
        <v>-29751.14</v>
      </c>
      <c r="H29" s="33">
        <f t="shared" si="6"/>
        <v>-22356.809999999998</v>
      </c>
      <c r="I29" s="33">
        <f t="shared" si="6"/>
        <v>-271289.82</v>
      </c>
      <c r="J29" s="33">
        <f t="shared" si="6"/>
        <v>-15757.82</v>
      </c>
      <c r="K29" s="33">
        <f t="shared" si="6"/>
        <v>-40782.84</v>
      </c>
      <c r="L29" s="33">
        <f aca="true" t="shared" si="7" ref="L29:L36">SUM(B29:K29)</f>
        <v>-1303213.6100000003</v>
      </c>
      <c r="M29"/>
    </row>
    <row r="30" spans="1:13" ht="18.75" customHeight="1">
      <c r="A30" s="27" t="s">
        <v>30</v>
      </c>
      <c r="B30" s="33">
        <f>B31+B32+B33+B34</f>
        <v>-17578</v>
      </c>
      <c r="C30" s="33">
        <f aca="true" t="shared" si="8" ref="C30:K30">C31+C32+C33+C34</f>
        <v>-20116.8</v>
      </c>
      <c r="D30" s="33">
        <f t="shared" si="8"/>
        <v>-64385.2</v>
      </c>
      <c r="E30" s="33">
        <f t="shared" si="8"/>
        <v>-48549.6</v>
      </c>
      <c r="F30" s="33">
        <f t="shared" si="8"/>
        <v>-46076.8</v>
      </c>
      <c r="G30" s="33">
        <f t="shared" si="8"/>
        <v>-26549.6</v>
      </c>
      <c r="H30" s="33">
        <f t="shared" si="8"/>
        <v>-11162.8</v>
      </c>
      <c r="I30" s="33">
        <f t="shared" si="8"/>
        <v>-16711.2</v>
      </c>
      <c r="J30" s="33">
        <f t="shared" si="8"/>
        <v>-13512.4</v>
      </c>
      <c r="K30" s="33">
        <f t="shared" si="8"/>
        <v>-36828</v>
      </c>
      <c r="L30" s="33">
        <f t="shared" si="7"/>
        <v>-301470.4</v>
      </c>
      <c r="M30"/>
    </row>
    <row r="31" spans="1:13" s="36" customFormat="1" ht="18.75" customHeight="1">
      <c r="A31" s="34" t="s">
        <v>55</v>
      </c>
      <c r="B31" s="33">
        <f>-ROUND((B9)*$E$3,2)</f>
        <v>-17578</v>
      </c>
      <c r="C31" s="33">
        <f aca="true" t="shared" si="9" ref="C31:K31">-ROUND((C9)*$E$3,2)</f>
        <v>-20116.8</v>
      </c>
      <c r="D31" s="33">
        <f t="shared" si="9"/>
        <v>-64385.2</v>
      </c>
      <c r="E31" s="33">
        <f t="shared" si="9"/>
        <v>-48549.6</v>
      </c>
      <c r="F31" s="33">
        <f t="shared" si="9"/>
        <v>-46076.8</v>
      </c>
      <c r="G31" s="33">
        <f t="shared" si="9"/>
        <v>-26549.6</v>
      </c>
      <c r="H31" s="33">
        <f t="shared" si="9"/>
        <v>-11162.8</v>
      </c>
      <c r="I31" s="33">
        <f t="shared" si="9"/>
        <v>-16711.2</v>
      </c>
      <c r="J31" s="33">
        <f t="shared" si="9"/>
        <v>-13512.4</v>
      </c>
      <c r="K31" s="33">
        <f t="shared" si="9"/>
        <v>-36828</v>
      </c>
      <c r="L31" s="33">
        <f t="shared" si="7"/>
        <v>-301470.4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-105305.72</v>
      </c>
      <c r="C35" s="38">
        <f aca="true" t="shared" si="10" ref="C35:K35">SUM(C36:C47)</f>
        <v>-2158.51</v>
      </c>
      <c r="D35" s="38">
        <f t="shared" si="10"/>
        <v>-7156.39</v>
      </c>
      <c r="E35" s="38">
        <f t="shared" si="10"/>
        <v>-605675.4600000001</v>
      </c>
      <c r="F35" s="38">
        <f t="shared" si="10"/>
        <v>-6272.7</v>
      </c>
      <c r="G35" s="38">
        <f t="shared" si="10"/>
        <v>-3201.54</v>
      </c>
      <c r="H35" s="38">
        <f t="shared" si="10"/>
        <v>-11194.01</v>
      </c>
      <c r="I35" s="38">
        <f t="shared" si="10"/>
        <v>-254578.62</v>
      </c>
      <c r="J35" s="38">
        <f t="shared" si="10"/>
        <v>-2245.42</v>
      </c>
      <c r="K35" s="38">
        <f t="shared" si="10"/>
        <v>-3954.84</v>
      </c>
      <c r="L35" s="33">
        <f t="shared" si="7"/>
        <v>-1001743.2100000001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-846000</v>
      </c>
    </row>
    <row r="46" spans="1:12" ht="18.75" customHeight="1">
      <c r="A46" s="37" t="s">
        <v>72</v>
      </c>
      <c r="B46" s="17">
        <v>-3056.67</v>
      </c>
      <c r="C46" s="17">
        <v>-2158.51</v>
      </c>
      <c r="D46" s="17">
        <v>-7156.39</v>
      </c>
      <c r="E46" s="17">
        <v>-6156.81</v>
      </c>
      <c r="F46" s="17">
        <v>-6272.7</v>
      </c>
      <c r="G46" s="17">
        <v>-3201.54</v>
      </c>
      <c r="H46" s="17">
        <v>-1709.42</v>
      </c>
      <c r="I46" s="17">
        <v>-2578.62</v>
      </c>
      <c r="J46" s="17">
        <v>-2245.42</v>
      </c>
      <c r="K46" s="17">
        <v>-3954.84</v>
      </c>
      <c r="L46" s="30">
        <f t="shared" si="11"/>
        <v>-38490.92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284578.98</v>
      </c>
      <c r="C50" s="41">
        <f>IF(C18+C29+C42+C51&lt;0,0,C18+C29+C51)</f>
        <v>265683.21</v>
      </c>
      <c r="D50" s="41">
        <f>IF(D18+D29+D42+D51&lt;0,0,D18+D29+D51)</f>
        <v>881571.4400000001</v>
      </c>
      <c r="E50" s="41">
        <f>IF(E18+E29+E42+E51&lt;0,0,E18+E29+E51)</f>
        <v>165456.9199999998</v>
      </c>
      <c r="F50" s="41">
        <f>IF(F18+F29+F42+F51&lt;0,0,F18+F29+F51)</f>
        <v>783005.2900000002</v>
      </c>
      <c r="G50" s="41">
        <f>IF(G18+G29+G42+G51&lt;0,0,G18+G29+G51)</f>
        <v>395933.7599999999</v>
      </c>
      <c r="H50" s="41">
        <f>IF(H18+H29+H42+H51&lt;0,0,H18+H29+H51)</f>
        <v>204861.31</v>
      </c>
      <c r="I50" s="41">
        <f>IF(I18+I29+I42+I51&lt;0,0,I18+I29+I51)</f>
        <v>71670.78999999998</v>
      </c>
      <c r="J50" s="41">
        <f>IF(J18+J29+J42+J51&lt;0,0,J18+J29+J51)</f>
        <v>282653.86</v>
      </c>
      <c r="K50" s="41">
        <f>IF(K18+K29+K42+K51&lt;0,0,K18+K29+K51)</f>
        <v>485395.45999999996</v>
      </c>
      <c r="L50" s="42">
        <f>SUM(B50:K50)</f>
        <v>3820811.0199999996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284578.98</v>
      </c>
      <c r="C56" s="41">
        <f aca="true" t="shared" si="12" ref="C56:J56">SUM(C57:C68)</f>
        <v>265683.20999999996</v>
      </c>
      <c r="D56" s="41">
        <f t="shared" si="12"/>
        <v>881571.44</v>
      </c>
      <c r="E56" s="41">
        <f t="shared" si="12"/>
        <v>165456.92</v>
      </c>
      <c r="F56" s="41">
        <f t="shared" si="12"/>
        <v>783005.29</v>
      </c>
      <c r="G56" s="41">
        <f t="shared" si="12"/>
        <v>395933.76</v>
      </c>
      <c r="H56" s="41">
        <f t="shared" si="12"/>
        <v>204861.31</v>
      </c>
      <c r="I56" s="41">
        <f>SUM(I57:I71)</f>
        <v>71670.79</v>
      </c>
      <c r="J56" s="41">
        <f t="shared" si="12"/>
        <v>282653.86</v>
      </c>
      <c r="K56" s="41">
        <f>SUM(K57:K70)</f>
        <v>485395.45999999996</v>
      </c>
      <c r="L56" s="46">
        <f>SUM(B56:K56)</f>
        <v>3820811.0199999996</v>
      </c>
      <c r="M56" s="40"/>
    </row>
    <row r="57" spans="1:13" ht="18.75" customHeight="1">
      <c r="A57" s="47" t="s">
        <v>48</v>
      </c>
      <c r="B57" s="48">
        <v>284578.98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284578.98</v>
      </c>
      <c r="M57" s="40"/>
    </row>
    <row r="58" spans="1:12" ht="18.75" customHeight="1">
      <c r="A58" s="47" t="s">
        <v>58</v>
      </c>
      <c r="B58" s="17">
        <v>0</v>
      </c>
      <c r="C58" s="48">
        <v>232153.99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232153.99</v>
      </c>
    </row>
    <row r="59" spans="1:12" ht="18.75" customHeight="1">
      <c r="A59" s="47" t="s">
        <v>59</v>
      </c>
      <c r="B59" s="17">
        <v>0</v>
      </c>
      <c r="C59" s="48">
        <v>33529.22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33529.22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881571.44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881571.44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165456.92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165456.92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783005.29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783005.29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395933.76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395933.76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204861.31</v>
      </c>
      <c r="I64" s="17">
        <v>0</v>
      </c>
      <c r="J64" s="17">
        <v>0</v>
      </c>
      <c r="K64" s="17">
        <v>0</v>
      </c>
      <c r="L64" s="46">
        <f t="shared" si="13"/>
        <v>204861.31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282653.86</v>
      </c>
      <c r="K66" s="17">
        <v>0</v>
      </c>
      <c r="L66" s="46">
        <f t="shared" si="13"/>
        <v>282653.86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251531.93</v>
      </c>
      <c r="L67" s="46">
        <f t="shared" si="13"/>
        <v>251531.93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233863.53</v>
      </c>
      <c r="L68" s="46">
        <f t="shared" si="13"/>
        <v>233863.53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71670.79</v>
      </c>
      <c r="J71" s="52">
        <v>0</v>
      </c>
      <c r="K71" s="52">
        <v>0</v>
      </c>
      <c r="L71" s="51">
        <f>SUM(B71:K71)</f>
        <v>71670.79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2022-08-04T18:34:38Z</dcterms:modified>
  <cp:category/>
  <cp:version/>
  <cp:contentType/>
  <cp:contentStatus/>
</cp:coreProperties>
</file>