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<sst xmlns="http://schemas.openxmlformats.org/spreadsheetml/2006/main" count="82" uniqueCount="81">
  <si>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</si>
  <si>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</si>
  <si>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</si>
  <si>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</si>
  <si>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</si>
  <si>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</si>
  <si>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</si>
  <si>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</si>
  <si>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</si>
  <si>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</si>
  <si>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</si>
  <si>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</si>
  <si>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</si>
  <si>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</si>
  <si>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</si>
  <si>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</si>
  <si>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</si>
  <si>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</si>
  <si>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</si>
  <si>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</si>
  <si>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</si>
  <si>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</si>
  <si>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</si>
  <si>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</si>
  <si>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</si>
  <si>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</si>
  <si>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</si>
  <si>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</si>
  <si>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</si>
  <si>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</si>
  <si>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</si>
  <si>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</si>
  <si>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</si>
  <si>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</si>
  <si>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</si>
  <si>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</si>
  <si>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</si>
  <si>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</si>
  <si>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</si>
  <si>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</si>
  <si>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</si>
  <si>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</si>
  <si>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</si>
  <si>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</si>
  <si>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</si>
  <si>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</si>
  <si>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</si>
  <si>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</si>
  <si>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</si>
  <si>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</si>
  <si>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</si>
  <si>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</si>
  <si>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</si>
  <si>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</si>
  <si>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</si>
  <si>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</si>
  <si>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</si>
  <si>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</si>
  <si>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</si>
  <si>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</si>
  <si>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</si>
  <si>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</si>
  <si>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</si>
  <si>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</si>
  <si>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</si>
  <si>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</si>
  <si>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</si>
  <si>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</si>
  <si>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</si>
  <si>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</si>
  <si>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</si>
  <si>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</si>
  <si>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29/07/22 - VENCIMENTO 05/08/22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</si>
  <si>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</si>
  <si>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</si>
  <si>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</si>
  <si>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</si>
  <si>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</si>
  <si>
    <t>5.3. Revisão de Remuneração pelo Transporte Coletivo ¹</t>
  </si>
  <si>
    <t>7.15. Consórcio KBPX</t>
  </si>
  <si>
    <t>¹ Energia para tração jun e jul.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</si>
</sst>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79182</v>
      </c>
      <c r="C7" s="10">
        <f>C8+C11</f>
        <v>95883</v>
      </c>
      <c r="D7" s="10">
        <f aca="true" t="shared" si="0" ref="D7:K7">D8+D11</f>
        <v>284846</v>
      </c>
      <c r="E7" s="10">
        <f t="shared" si="0"/>
        <v>220892</v>
      </c>
      <c r="F7" s="10">
        <f t="shared" si="0"/>
        <v>245882</v>
      </c>
      <c r="G7" s="10">
        <f t="shared" si="0"/>
        <v>128289</v>
      </c>
      <c r="H7" s="10">
        <f t="shared" si="0"/>
        <v>68252</v>
      </c>
      <c r="I7" s="10">
        <f t="shared" si="0"/>
        <v>108756</v>
      </c>
      <c r="J7" s="10">
        <f t="shared" si="0"/>
        <v>104104</v>
      </c>
      <c r="K7" s="10">
        <f t="shared" si="0"/>
        <v>197063</v>
      </c>
      <c r="L7" s="10">
        <f>SUM(B7:K7)</f>
        <v>1533149</v>
      </c>
      <c r="M7" s="11"/>
    </row>
    <row r="8" spans="1:13" ht="17.25" customHeight="1">
      <c r="A8" s="12" t="s">
        <v>18</v>
      </c>
      <c r="B8" s="13">
        <f>B9+B10</f>
        <v>5425</v>
      </c>
      <c r="C8" s="13">
        <f aca="true" t="shared" si="1" ref="C8:K8">C9+C10</f>
        <v>6340</v>
      </c>
      <c r="D8" s="13">
        <f t="shared" si="1"/>
        <v>18750</v>
      </c>
      <c r="E8" s="13">
        <f t="shared" si="1"/>
        <v>12951</v>
      </c>
      <c r="F8" s="13">
        <f t="shared" si="1"/>
        <v>13627</v>
      </c>
      <c r="G8" s="13">
        <f t="shared" si="1"/>
        <v>9076</v>
      </c>
      <c r="H8" s="13">
        <f t="shared" si="1"/>
        <v>4248</v>
      </c>
      <c r="I8" s="13">
        <f t="shared" si="1"/>
        <v>5195</v>
      </c>
      <c r="J8" s="13">
        <f t="shared" si="1"/>
        <v>6325</v>
      </c>
      <c r="K8" s="13">
        <f t="shared" si="1"/>
        <v>11532</v>
      </c>
      <c r="L8" s="13">
        <f>SUM(B8:K8)</f>
        <v>93469</v>
      </c>
      <c r="M8"/>
    </row>
    <row r="9" spans="1:13" ht="17.25" customHeight="1">
      <c r="A9" s="14" t="s">
        <v>19</v>
      </c>
      <c r="B9" s="15">
        <v>5423</v>
      </c>
      <c r="C9" s="15">
        <v>6340</v>
      </c>
      <c r="D9" s="15">
        <v>18750</v>
      </c>
      <c r="E9" s="15">
        <v>12951</v>
      </c>
      <c r="F9" s="15">
        <v>13627</v>
      </c>
      <c r="G9" s="15">
        <v>9076</v>
      </c>
      <c r="H9" s="15">
        <v>4211</v>
      </c>
      <c r="I9" s="15">
        <v>5195</v>
      </c>
      <c r="J9" s="15">
        <v>6325</v>
      </c>
      <c r="K9" s="15">
        <v>11532</v>
      </c>
      <c r="L9" s="13">
        <f>SUM(B9:K9)</f>
        <v>93430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>SUM(B10:K10)</f>
        <v>39</v>
      </c>
      <c r="M10"/>
    </row>
    <row r="11" spans="1:13" ht="17.25" customHeight="1">
      <c r="A11" s="12" t="s">
        <v>21</v>
      </c>
      <c r="B11" s="15">
        <v>73757</v>
      </c>
      <c r="C11" s="15">
        <v>89543</v>
      </c>
      <c r="D11" s="15">
        <v>266096</v>
      </c>
      <c r="E11" s="15">
        <v>207941</v>
      </c>
      <c r="F11" s="15">
        <v>232255</v>
      </c>
      <c r="G11" s="15">
        <v>119213</v>
      </c>
      <c r="H11" s="15">
        <v>64004</v>
      </c>
      <c r="I11" s="15">
        <v>103561</v>
      </c>
      <c r="J11" s="15">
        <v>97779</v>
      </c>
      <c r="K11" s="15">
        <v>185531</v>
      </c>
      <c r="L11" s="13">
        <f>SUM(B11:K11)</f>
        <v>1439680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1.285806008323882</v>
      </c>
      <c r="C16" s="22">
        <v>1.207955224503833</v>
      </c>
      <c r="D16" s="22">
        <v>1.079647958620548</v>
      </c>
      <c r="E16" s="22">
        <v>1.109958205796266</v>
      </c>
      <c r="F16" s="22">
        <v>1.204496232959286</v>
      </c>
      <c r="G16" s="22">
        <v>1.243786986608553</v>
      </c>
      <c r="H16" s="22">
        <v>1.154394436577771</v>
      </c>
      <c r="I16" s="22">
        <v>1.170531304662155</v>
      </c>
      <c r="J16" s="22">
        <v>1.375023894533002</v>
      </c>
      <c r="K16" s="22">
        <v>1.124461686450697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77</v>
      </c>
      <c r="B18" s="25">
        <f>SUM(B19:B28)</f>
        <v>734912.14</v>
      </c>
      <c r="C18" s="25">
        <f aca="true" t="shared" si="2" ref="C18:K18">SUM(C19:C28)</f>
        <v>488915.6</v>
      </c>
      <c r="D18" s="25">
        <f t="shared" si="2"/>
        <v>1559148.5800000003</v>
      </c>
      <c r="E18" s="25">
        <f t="shared" si="2"/>
        <v>1250620.03</v>
      </c>
      <c r="F18" s="25">
        <f t="shared" si="2"/>
        <v>1351928.96</v>
      </c>
      <c r="G18" s="25">
        <f t="shared" si="2"/>
        <v>801442.0600000002</v>
      </c>
      <c r="H18" s="25">
        <f t="shared" si="2"/>
        <v>438403</v>
      </c>
      <c r="I18" s="25">
        <f t="shared" si="2"/>
        <v>574303.8800000001</v>
      </c>
      <c r="J18" s="25">
        <f t="shared" si="2"/>
        <v>699796.1300000001</v>
      </c>
      <c r="K18" s="25">
        <f t="shared" si="2"/>
        <v>883814.4599999998</v>
      </c>
      <c r="L18" s="25">
        <f>SUM(B18:K18)</f>
        <v>8783284.84</v>
      </c>
      <c r="M18"/>
    </row>
    <row r="19" spans="1:13" ht="17.25" customHeight="1">
      <c r="A19" s="26" t="s">
        <v>24</v>
      </c>
      <c r="B19" s="60">
        <f>ROUND((B13+B14)*B7,2)</f>
        <v>566863.94</v>
      </c>
      <c r="C19" s="60">
        <f aca="true" t="shared" si="3" ref="C19:K19">ROUND((C13+C14)*C7,2)</f>
        <v>393465.48</v>
      </c>
      <c r="D19" s="60">
        <f t="shared" si="3"/>
        <v>1391187.86</v>
      </c>
      <c r="E19" s="60">
        <f t="shared" si="3"/>
        <v>1092796.9</v>
      </c>
      <c r="F19" s="60">
        <f t="shared" si="3"/>
        <v>1074799.4</v>
      </c>
      <c r="G19" s="60">
        <f t="shared" si="3"/>
        <v>616608.25</v>
      </c>
      <c r="H19" s="60">
        <f t="shared" si="3"/>
        <v>361353.39</v>
      </c>
      <c r="I19" s="60">
        <f t="shared" si="3"/>
        <v>477395.34</v>
      </c>
      <c r="J19" s="60">
        <f t="shared" si="3"/>
        <v>492151.66</v>
      </c>
      <c r="K19" s="60">
        <f t="shared" si="3"/>
        <v>760761.71</v>
      </c>
      <c r="L19" s="33">
        <f>SUM(B19:K19)</f>
        <v>7227383.93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162013.12</v>
      </c>
      <c r="C20" s="33">
        <f t="shared" si="4"/>
        <v>81823.2</v>
      </c>
      <c r="D20" s="33">
        <f t="shared" si="4"/>
        <v>110805.27</v>
      </c>
      <c r="E20" s="33">
        <f t="shared" si="4"/>
        <v>120161.99</v>
      </c>
      <c r="F20" s="33">
        <f t="shared" si="4"/>
        <v>219792.43</v>
      </c>
      <c r="G20" s="33">
        <f t="shared" si="4"/>
        <v>150321.07</v>
      </c>
      <c r="H20" s="33">
        <f t="shared" si="4"/>
        <v>55790.95</v>
      </c>
      <c r="I20" s="33">
        <f t="shared" si="4"/>
        <v>81410.85</v>
      </c>
      <c r="J20" s="33">
        <f t="shared" si="4"/>
        <v>184568.63</v>
      </c>
      <c r="K20" s="33">
        <f t="shared" si="4"/>
        <v>94685.69</v>
      </c>
      <c r="L20" s="33">
        <f aca="true" t="shared" si="5" ref="L19:L26">SUM(B20:K20)</f>
        <v>1261373.2</v>
      </c>
      <c r="M20"/>
    </row>
    <row r="21" spans="1:13" ht="17.25" customHeight="1">
      <c r="A21" s="27" t="s">
        <v>26</v>
      </c>
      <c r="B21" s="33">
        <v>3241.34</v>
      </c>
      <c r="C21" s="33">
        <v>11150.32</v>
      </c>
      <c r="D21" s="33">
        <v>51271.43</v>
      </c>
      <c r="E21" s="33">
        <v>32298.34</v>
      </c>
      <c r="F21" s="33">
        <v>53544.37</v>
      </c>
      <c r="G21" s="33">
        <v>33330.66</v>
      </c>
      <c r="H21" s="33">
        <v>18866.14</v>
      </c>
      <c r="I21" s="33">
        <v>12893.7</v>
      </c>
      <c r="J21" s="33">
        <v>18559.55</v>
      </c>
      <c r="K21" s="33">
        <v>23529.5</v>
      </c>
      <c r="L21" s="33">
        <f t="shared" si="5"/>
        <v>258685.34999999998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74</v>
      </c>
      <c r="B24" s="33">
        <v>609.62</v>
      </c>
      <c r="C24" s="33">
        <v>406.41</v>
      </c>
      <c r="D24" s="33">
        <v>1294.79</v>
      </c>
      <c r="E24" s="33">
        <v>1039.48</v>
      </c>
      <c r="F24" s="33">
        <v>1122.85</v>
      </c>
      <c r="G24" s="33">
        <v>666.93</v>
      </c>
      <c r="H24" s="33">
        <v>364.73</v>
      </c>
      <c r="I24" s="33">
        <v>476.75</v>
      </c>
      <c r="J24" s="33">
        <v>580.96</v>
      </c>
      <c r="K24" s="33">
        <v>734.67</v>
      </c>
      <c r="L24" s="33">
        <f t="shared" si="5"/>
        <v>7297.19</v>
      </c>
      <c r="M24"/>
    </row>
    <row r="25" spans="1:13" ht="17.25" customHeight="1">
      <c r="A25" s="27" t="s">
        <v>75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76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-334048.13</v>
      </c>
      <c r="C29" s="33">
        <f t="shared" si="6"/>
        <v>-32437.239999999998</v>
      </c>
      <c r="D29" s="33">
        <f t="shared" si="6"/>
        <v>-92020.72</v>
      </c>
      <c r="E29" s="33">
        <f t="shared" si="6"/>
        <v>-76749.04999999999</v>
      </c>
      <c r="F29" s="33">
        <f t="shared" si="6"/>
        <v>-75176.66</v>
      </c>
      <c r="G29" s="33">
        <f t="shared" si="6"/>
        <v>-43642.97</v>
      </c>
      <c r="H29" s="33">
        <f t="shared" si="6"/>
        <v>-33787.95</v>
      </c>
      <c r="I29" s="33">
        <f t="shared" si="6"/>
        <v>-37657.770000000004</v>
      </c>
      <c r="J29" s="33">
        <f t="shared" si="6"/>
        <v>-31060.510000000002</v>
      </c>
      <c r="K29" s="33">
        <f t="shared" si="6"/>
        <v>-54826.020000000004</v>
      </c>
      <c r="L29" s="33">
        <f aca="true" t="shared" si="7" ref="L29:L36">SUM(B29:K29)</f>
        <v>-811407.0199999999</v>
      </c>
      <c r="M29"/>
    </row>
    <row r="30" spans="1:13" ht="18.75" customHeight="1">
      <c r="A30" s="27" t="s">
        <v>30</v>
      </c>
      <c r="B30" s="33">
        <f>B31+B32+B33+B34</f>
        <v>-23861.2</v>
      </c>
      <c r="C30" s="33">
        <f aca="true" t="shared" si="8" ref="C30:K30">C31+C32+C33+C34</f>
        <v>-27896</v>
      </c>
      <c r="D30" s="33">
        <f t="shared" si="8"/>
        <v>-82500</v>
      </c>
      <c r="E30" s="33">
        <f t="shared" si="8"/>
        <v>-56984.4</v>
      </c>
      <c r="F30" s="33">
        <f t="shared" si="8"/>
        <v>-59958.8</v>
      </c>
      <c r="G30" s="33">
        <f t="shared" si="8"/>
        <v>-39934.4</v>
      </c>
      <c r="H30" s="33">
        <f t="shared" si="8"/>
        <v>-18528.4</v>
      </c>
      <c r="I30" s="33">
        <f t="shared" si="8"/>
        <v>-35006.72</v>
      </c>
      <c r="J30" s="33">
        <f t="shared" si="8"/>
        <v>-27830</v>
      </c>
      <c r="K30" s="33">
        <f t="shared" si="8"/>
        <v>-50740.8</v>
      </c>
      <c r="L30" s="33">
        <f t="shared" si="7"/>
        <v>-423240.72000000003</v>
      </c>
      <c r="M30"/>
    </row>
    <row r="31" spans="1:13" s="36" customFormat="1" ht="18.75" customHeight="1">
      <c r="A31" s="34" t="s">
        <v>54</v>
      </c>
      <c r="B31" s="33">
        <f>-ROUND((B9)*$E$3,2)</f>
        <v>-23861.2</v>
      </c>
      <c r="C31" s="33">
        <f aca="true" t="shared" si="9" ref="C31:K31">-ROUND((C9)*$E$3,2)</f>
        <v>-27896</v>
      </c>
      <c r="D31" s="33">
        <f t="shared" si="9"/>
        <v>-82500</v>
      </c>
      <c r="E31" s="33">
        <f t="shared" si="9"/>
        <v>-56984.4</v>
      </c>
      <c r="F31" s="33">
        <f t="shared" si="9"/>
        <v>-59958.8</v>
      </c>
      <c r="G31" s="33">
        <f t="shared" si="9"/>
        <v>-39934.4</v>
      </c>
      <c r="H31" s="33">
        <f t="shared" si="9"/>
        <v>-18528.4</v>
      </c>
      <c r="I31" s="33">
        <f t="shared" si="9"/>
        <v>-22858</v>
      </c>
      <c r="J31" s="33">
        <f t="shared" si="9"/>
        <v>-27830</v>
      </c>
      <c r="K31" s="33">
        <f t="shared" si="9"/>
        <v>-50740.8</v>
      </c>
      <c r="L31" s="33">
        <f t="shared" si="7"/>
        <v>-411092.00000000006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-12148.72</v>
      </c>
      <c r="J34" s="17">
        <v>0</v>
      </c>
      <c r="K34" s="17">
        <v>0</v>
      </c>
      <c r="L34" s="33">
        <f t="shared" si="7"/>
        <v>-12148.72</v>
      </c>
      <c r="M34"/>
    </row>
    <row r="35" spans="1:13" s="36" customFormat="1" ht="18.75" customHeight="1">
      <c r="A35" s="27" t="s">
        <v>34</v>
      </c>
      <c r="B35" s="38">
        <f>SUM(B36:B47)</f>
        <v>-110854.95</v>
      </c>
      <c r="C35" s="38">
        <f aca="true" t="shared" si="10" ref="C35:K35">SUM(C36:C47)</f>
        <v>-4541.24</v>
      </c>
      <c r="D35" s="38">
        <f t="shared" si="10"/>
        <v>-9520.720000000001</v>
      </c>
      <c r="E35" s="38">
        <f t="shared" si="10"/>
        <v>-19764.64999999999</v>
      </c>
      <c r="F35" s="38">
        <f t="shared" si="10"/>
        <v>-15217.859999999999</v>
      </c>
      <c r="G35" s="38">
        <f t="shared" si="10"/>
        <v>-3708.57</v>
      </c>
      <c r="H35" s="38">
        <f t="shared" si="10"/>
        <v>-15259.55</v>
      </c>
      <c r="I35" s="38">
        <f t="shared" si="10"/>
        <v>-2651.05</v>
      </c>
      <c r="J35" s="38">
        <f t="shared" si="10"/>
        <v>-3230.51</v>
      </c>
      <c r="K35" s="38">
        <f t="shared" si="10"/>
        <v>-4085.22</v>
      </c>
      <c r="L35" s="33">
        <f t="shared" si="7"/>
        <v>-188834.31999999998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-5216.03</v>
      </c>
      <c r="C39" s="17">
        <v>-2281.33</v>
      </c>
      <c r="D39" s="17">
        <v>-2320.87</v>
      </c>
      <c r="E39" s="17">
        <v>-8465.84</v>
      </c>
      <c r="F39" s="17">
        <v>-8974.13</v>
      </c>
      <c r="G39" s="17">
        <v>0</v>
      </c>
      <c r="H39" s="17">
        <v>-3746.83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-31005.03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71</v>
      </c>
      <c r="B46" s="17">
        <v>-3389.87</v>
      </c>
      <c r="C46" s="17">
        <v>-2259.91</v>
      </c>
      <c r="D46" s="17">
        <v>-7199.85</v>
      </c>
      <c r="E46" s="17">
        <v>-5780.16</v>
      </c>
      <c r="F46" s="17">
        <v>-6243.73</v>
      </c>
      <c r="G46" s="17">
        <v>-3708.57</v>
      </c>
      <c r="H46" s="17">
        <v>-2028.13</v>
      </c>
      <c r="I46" s="17">
        <v>-2651.05</v>
      </c>
      <c r="J46" s="17">
        <v>-3230.51</v>
      </c>
      <c r="K46" s="17">
        <v>-4085.22</v>
      </c>
      <c r="L46" s="30">
        <f t="shared" si="11"/>
        <v>-40577.00000000001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78</v>
      </c>
      <c r="B48" s="33">
        <v>-199331.98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-199331.98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400864.01</v>
      </c>
      <c r="C50" s="41">
        <f>IF(C18+C29+C42+C51&lt;0,0,C18+C29+C51)</f>
        <v>456478.36</v>
      </c>
      <c r="D50" s="41">
        <f>IF(D18+D29+D42+D51&lt;0,0,D18+D29+D51)</f>
        <v>1467127.8600000003</v>
      </c>
      <c r="E50" s="41">
        <f>IF(E18+E29+E42+E51&lt;0,0,E18+E29+E51)</f>
        <v>1173870.98</v>
      </c>
      <c r="F50" s="41">
        <f>IF(F18+F29+F42+F51&lt;0,0,F18+F29+F51)</f>
        <v>1276752.3</v>
      </c>
      <c r="G50" s="41">
        <f>IF(G18+G29+G42+G51&lt;0,0,G18+G29+G51)</f>
        <v>757799.0900000002</v>
      </c>
      <c r="H50" s="41">
        <f>IF(H18+H29+H42+H51&lt;0,0,H18+H29+H51)</f>
        <v>404615.05</v>
      </c>
      <c r="I50" s="41">
        <f>IF(I18+I29+I42+I51&lt;0,0,I18+I29+I51)</f>
        <v>536646.1100000001</v>
      </c>
      <c r="J50" s="41">
        <f>IF(J18+J29+J42+J51&lt;0,0,J18+J29+J51)</f>
        <v>668735.6200000001</v>
      </c>
      <c r="K50" s="41">
        <f>IF(K18+K29+K42+K51&lt;0,0,K18+K29+K51)</f>
        <v>828988.4399999998</v>
      </c>
      <c r="L50" s="42">
        <f>SUM(B50:K50)</f>
        <v>7971877.82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400864.01</v>
      </c>
      <c r="C56" s="41">
        <f aca="true" t="shared" si="12" ref="C56:J56">SUM(C57:C68)</f>
        <v>456478.36</v>
      </c>
      <c r="D56" s="41">
        <f t="shared" si="12"/>
        <v>1467127.87</v>
      </c>
      <c r="E56" s="41">
        <f t="shared" si="12"/>
        <v>1173870.98</v>
      </c>
      <c r="F56" s="41">
        <f t="shared" si="12"/>
        <v>1276752.3</v>
      </c>
      <c r="G56" s="41">
        <f t="shared" si="12"/>
        <v>757799.09</v>
      </c>
      <c r="H56" s="41">
        <f t="shared" si="12"/>
        <v>404615.05</v>
      </c>
      <c r="I56" s="41">
        <f>SUM(I57:I71)</f>
        <v>536646.11</v>
      </c>
      <c r="J56" s="41">
        <f t="shared" si="12"/>
        <v>668735.62</v>
      </c>
      <c r="K56" s="41">
        <f>SUM(K57:K70)</f>
        <v>828988.4299999999</v>
      </c>
      <c r="L56" s="46">
        <f>SUM(B56:K56)</f>
        <v>7971877.82</v>
      </c>
      <c r="M56" s="40"/>
    </row>
    <row r="57" spans="1:13" ht="18.75" customHeight="1">
      <c r="A57" s="47" t="s">
        <v>47</v>
      </c>
      <c r="B57" s="48">
        <v>400864.01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400864.01</v>
      </c>
      <c r="M57" s="40"/>
    </row>
    <row r="58" spans="1:12" ht="18.75" customHeight="1">
      <c r="A58" s="47" t="s">
        <v>57</v>
      </c>
      <c r="B58" s="17">
        <v>0</v>
      </c>
      <c r="C58" s="48">
        <v>398688.2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398688.2</v>
      </c>
    </row>
    <row r="59" spans="1:12" ht="18.75" customHeight="1">
      <c r="A59" s="47" t="s">
        <v>58</v>
      </c>
      <c r="B59" s="17">
        <v>0</v>
      </c>
      <c r="C59" s="48">
        <v>57790.16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57790.16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1467127.87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1467127.87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1173870.98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1173870.98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1276752.3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1276752.3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757799.09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757799.09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404615.05</v>
      </c>
      <c r="I64" s="17">
        <v>0</v>
      </c>
      <c r="J64" s="17">
        <v>0</v>
      </c>
      <c r="K64" s="17">
        <v>0</v>
      </c>
      <c r="L64" s="46">
        <f t="shared" si="13"/>
        <v>404615.05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668735.62</v>
      </c>
      <c r="K66" s="17">
        <v>0</v>
      </c>
      <c r="L66" s="46">
        <f t="shared" si="13"/>
        <v>668735.62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474347.18</v>
      </c>
      <c r="L67" s="46">
        <f t="shared" si="13"/>
        <v>474347.18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354641.25</v>
      </c>
      <c r="L68" s="46">
        <f t="shared" si="13"/>
        <v>354641.25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536646.11</v>
      </c>
      <c r="J71" s="52">
        <v>0</v>
      </c>
      <c r="K71" s="52">
        <v>0</v>
      </c>
      <c r="L71" s="51">
        <f>SUM(B71:K71)</f>
        <v>536646.11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2022-08-04T18:32:04Z</dcterms:modified>
  <cp:category/>
  <cp:version/>
  <cp:contentType/>
  <cp:contentStatus/>
</cp:coreProperties>
</file>