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<sst xmlns="http://schemas.openxmlformats.org/spreadsheetml/2006/main" count="81" uniqueCount="80">
  <si>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</si>
  <si>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</si>
  <si>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</si>
  <si>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</si>
  <si>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</si>
  <si>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</si>
  <si>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</si>
  <si>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</si>
  <si>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</si>
  <si>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</si>
  <si>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</si>
  <si>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</si>
  <si>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</si>
  <si>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</si>
  <si>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</si>
  <si>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</si>
  <si>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</si>
  <si>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</si>
  <si>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</si>
  <si>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</si>
  <si>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</si>
  <si>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</si>
  <si>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</si>
  <si>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</si>
  <si>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</si>
  <si>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</si>
  <si>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</si>
  <si>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</si>
  <si>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</si>
  <si>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</si>
  <si>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</si>
  <si>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</si>
  <si>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</si>
  <si>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</si>
  <si>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</si>
  <si>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</si>
  <si>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</si>
  <si>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</si>
  <si>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</si>
  <si>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</si>
  <si>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</si>
  <si>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</si>
  <si>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</si>
  <si>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</si>
  <si>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</si>
  <si>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</si>
  <si>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</si>
  <si>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</si>
  <si>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</si>
  <si>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</si>
  <si>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</si>
  <si>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</si>
  <si>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</si>
  <si>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</si>
  <si>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</si>
  <si>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</si>
  <si>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</si>
  <si>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</si>
  <si>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</si>
  <si>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</si>
  <si>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</si>
  <si>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</si>
  <si>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</si>
  <si>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</si>
  <si>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</si>
  <si>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</si>
  <si>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</si>
  <si>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</si>
  <si>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</si>
  <si>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</si>
  <si>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</si>
  <si>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</si>
  <si>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</si>
  <si>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28/07/22 - VENCIMENTO 04/08/22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</si>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</sst>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83346</v>
      </c>
      <c r="C7" s="10">
        <f>C8+C11</f>
        <v>102169</v>
      </c>
      <c r="D7" s="10">
        <f aca="true" t="shared" si="0" ref="D7:K7">D8+D11</f>
        <v>299651</v>
      </c>
      <c r="E7" s="10">
        <f t="shared" si="0"/>
        <v>235254</v>
      </c>
      <c r="F7" s="10">
        <f t="shared" si="0"/>
        <v>256673</v>
      </c>
      <c r="G7" s="10">
        <f t="shared" si="0"/>
        <v>138069</v>
      </c>
      <c r="H7" s="10">
        <f t="shared" si="0"/>
        <v>74936</v>
      </c>
      <c r="I7" s="10">
        <f t="shared" si="0"/>
        <v>114884</v>
      </c>
      <c r="J7" s="10">
        <f t="shared" si="0"/>
        <v>113070</v>
      </c>
      <c r="K7" s="10">
        <f t="shared" si="0"/>
        <v>202956</v>
      </c>
      <c r="L7" s="10">
        <f>SUM(B7:K7)</f>
        <v>1621008</v>
      </c>
      <c r="M7" s="11"/>
    </row>
    <row r="8" spans="1:13" ht="17.25" customHeight="1">
      <c r="A8" s="12" t="s">
        <v>18</v>
      </c>
      <c r="B8" s="13">
        <f>B9+B10</f>
        <v>5683</v>
      </c>
      <c r="C8" s="13">
        <f aca="true" t="shared" si="1" ref="C8:K8">C9+C10</f>
        <v>6205</v>
      </c>
      <c r="D8" s="13">
        <f t="shared" si="1"/>
        <v>18535</v>
      </c>
      <c r="E8" s="13">
        <f t="shared" si="1"/>
        <v>12917</v>
      </c>
      <c r="F8" s="13">
        <f t="shared" si="1"/>
        <v>13004</v>
      </c>
      <c r="G8" s="13">
        <f t="shared" si="1"/>
        <v>9588</v>
      </c>
      <c r="H8" s="13">
        <f t="shared" si="1"/>
        <v>4452</v>
      </c>
      <c r="I8" s="13">
        <f t="shared" si="1"/>
        <v>5472</v>
      </c>
      <c r="J8" s="13">
        <f t="shared" si="1"/>
        <v>7141</v>
      </c>
      <c r="K8" s="13">
        <f t="shared" si="1"/>
        <v>11502</v>
      </c>
      <c r="L8" s="13">
        <f>SUM(B8:K8)</f>
        <v>94499</v>
      </c>
      <c r="M8"/>
    </row>
    <row r="9" spans="1:13" ht="17.25" customHeight="1">
      <c r="A9" s="14" t="s">
        <v>19</v>
      </c>
      <c r="B9" s="15">
        <v>5683</v>
      </c>
      <c r="C9" s="15">
        <v>6205</v>
      </c>
      <c r="D9" s="15">
        <v>18535</v>
      </c>
      <c r="E9" s="15">
        <v>12917</v>
      </c>
      <c r="F9" s="15">
        <v>13004</v>
      </c>
      <c r="G9" s="15">
        <v>9588</v>
      </c>
      <c r="H9" s="15">
        <v>4423</v>
      </c>
      <c r="I9" s="15">
        <v>5472</v>
      </c>
      <c r="J9" s="15">
        <v>7141</v>
      </c>
      <c r="K9" s="15">
        <v>11502</v>
      </c>
      <c r="L9" s="13">
        <f>SUM(B9:K9)</f>
        <v>94470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>SUM(B10:K10)</f>
        <v>29</v>
      </c>
      <c r="M10"/>
    </row>
    <row r="11" spans="1:13" ht="17.25" customHeight="1">
      <c r="A11" s="12" t="s">
        <v>21</v>
      </c>
      <c r="B11" s="15">
        <v>77663</v>
      </c>
      <c r="C11" s="15">
        <v>95964</v>
      </c>
      <c r="D11" s="15">
        <v>281116</v>
      </c>
      <c r="E11" s="15">
        <v>222337</v>
      </c>
      <c r="F11" s="15">
        <v>243669</v>
      </c>
      <c r="G11" s="15">
        <v>128481</v>
      </c>
      <c r="H11" s="15">
        <v>70484</v>
      </c>
      <c r="I11" s="15">
        <v>109412</v>
      </c>
      <c r="J11" s="15">
        <v>105929</v>
      </c>
      <c r="K11" s="15">
        <v>191454</v>
      </c>
      <c r="L11" s="13">
        <f>SUM(B11:K11)</f>
        <v>1526509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1.223645958720052</v>
      </c>
      <c r="C16" s="22">
        <v>1.145084092971123</v>
      </c>
      <c r="D16" s="22">
        <v>1.033229901641727</v>
      </c>
      <c r="E16" s="22">
        <v>1.061776530183201</v>
      </c>
      <c r="F16" s="22">
        <v>1.161361013159998</v>
      </c>
      <c r="G16" s="22">
        <v>1.167456254768072</v>
      </c>
      <c r="H16" s="22">
        <v>1.06751618663976</v>
      </c>
      <c r="I16" s="22">
        <v>1.109920259736799</v>
      </c>
      <c r="J16" s="22">
        <v>1.278039485858664</v>
      </c>
      <c r="K16" s="22">
        <v>1.089661747402392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736351.9500000001</v>
      </c>
      <c r="C18" s="25">
        <f aca="true" t="shared" si="2" ref="C18:K18">SUM(C19:C28)</f>
        <v>493848.43</v>
      </c>
      <c r="D18" s="25">
        <f t="shared" si="2"/>
        <v>1569349.1100000003</v>
      </c>
      <c r="E18" s="25">
        <f t="shared" si="2"/>
        <v>1273750.54</v>
      </c>
      <c r="F18" s="25">
        <f t="shared" si="2"/>
        <v>1360368.12</v>
      </c>
      <c r="G18" s="25">
        <f t="shared" si="2"/>
        <v>809519.53</v>
      </c>
      <c r="H18" s="25">
        <f t="shared" si="2"/>
        <v>444662.85</v>
      </c>
      <c r="I18" s="25">
        <f t="shared" si="2"/>
        <v>574956.6300000001</v>
      </c>
      <c r="J18" s="25">
        <f t="shared" si="2"/>
        <v>706046.6400000001</v>
      </c>
      <c r="K18" s="25">
        <f t="shared" si="2"/>
        <v>881521.9299999999</v>
      </c>
      <c r="L18" s="25">
        <f>SUM(B18:K18)</f>
        <v>8850375.73</v>
      </c>
      <c r="M18"/>
    </row>
    <row r="19" spans="1:13" ht="17.25" customHeight="1">
      <c r="A19" s="26" t="s">
        <v>24</v>
      </c>
      <c r="B19" s="60">
        <f>ROUND((B13+B14)*B7,2)</f>
        <v>596674.01</v>
      </c>
      <c r="C19" s="60">
        <f aca="true" t="shared" si="3" ref="C19:K19">ROUND((C13+C14)*C7,2)</f>
        <v>419260.71</v>
      </c>
      <c r="D19" s="60">
        <f t="shared" si="3"/>
        <v>1463495.48</v>
      </c>
      <c r="E19" s="60">
        <f t="shared" si="3"/>
        <v>1163848.59</v>
      </c>
      <c r="F19" s="60">
        <f t="shared" si="3"/>
        <v>1121969.02</v>
      </c>
      <c r="G19" s="60">
        <f t="shared" si="3"/>
        <v>663614.84</v>
      </c>
      <c r="H19" s="60">
        <f t="shared" si="3"/>
        <v>396741.16</v>
      </c>
      <c r="I19" s="60">
        <f t="shared" si="3"/>
        <v>504294.81</v>
      </c>
      <c r="J19" s="60">
        <f t="shared" si="3"/>
        <v>534538.43</v>
      </c>
      <c r="K19" s="60">
        <f t="shared" si="3"/>
        <v>783511.64</v>
      </c>
      <c r="L19" s="33">
        <f>SUM(B19:K19)</f>
        <v>7647948.6899999995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133443.73</v>
      </c>
      <c r="C20" s="33">
        <f t="shared" si="4"/>
        <v>60828.06</v>
      </c>
      <c r="D20" s="33">
        <f t="shared" si="4"/>
        <v>48631.81</v>
      </c>
      <c r="E20" s="33">
        <f t="shared" si="4"/>
        <v>71898.53</v>
      </c>
      <c r="F20" s="33">
        <f t="shared" si="4"/>
        <v>181042.06</v>
      </c>
      <c r="G20" s="33">
        <f t="shared" si="4"/>
        <v>111126.46</v>
      </c>
      <c r="H20" s="33">
        <f t="shared" si="4"/>
        <v>26786.45</v>
      </c>
      <c r="I20" s="33">
        <f t="shared" si="4"/>
        <v>55432.22</v>
      </c>
      <c r="J20" s="33">
        <f t="shared" si="4"/>
        <v>148622.79</v>
      </c>
      <c r="K20" s="33">
        <f t="shared" si="4"/>
        <v>70251.02</v>
      </c>
      <c r="L20" s="33">
        <f aca="true" t="shared" si="5" ref="L19:L26">SUM(B20:K20)</f>
        <v>908063.13</v>
      </c>
      <c r="M20"/>
    </row>
    <row r="21" spans="1:13" ht="17.25" customHeight="1">
      <c r="A21" s="27" t="s">
        <v>26</v>
      </c>
      <c r="B21" s="33">
        <v>3443.08</v>
      </c>
      <c r="C21" s="33">
        <v>11283.06</v>
      </c>
      <c r="D21" s="33">
        <v>51337.8</v>
      </c>
      <c r="E21" s="33">
        <v>32630.2</v>
      </c>
      <c r="F21" s="33">
        <v>53564.28</v>
      </c>
      <c r="G21" s="33">
        <v>33596.15</v>
      </c>
      <c r="H21" s="33">
        <v>18740.12</v>
      </c>
      <c r="I21" s="33">
        <v>12628.21</v>
      </c>
      <c r="J21" s="33">
        <v>18366.52</v>
      </c>
      <c r="K21" s="33">
        <v>22929.53</v>
      </c>
      <c r="L21" s="33">
        <f t="shared" si="5"/>
        <v>258518.94999999995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607.01</v>
      </c>
      <c r="C24" s="33">
        <v>406.41</v>
      </c>
      <c r="D24" s="33">
        <v>1294.79</v>
      </c>
      <c r="E24" s="33">
        <v>1049.9</v>
      </c>
      <c r="F24" s="33">
        <v>1122.85</v>
      </c>
      <c r="G24" s="33">
        <v>666.93</v>
      </c>
      <c r="H24" s="33">
        <v>367.33</v>
      </c>
      <c r="I24" s="33">
        <v>474.15</v>
      </c>
      <c r="J24" s="33">
        <v>583.57</v>
      </c>
      <c r="K24" s="33">
        <v>726.85</v>
      </c>
      <c r="L24" s="33">
        <f t="shared" si="5"/>
        <v>7299.79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-130629.63</v>
      </c>
      <c r="C29" s="33">
        <f t="shared" si="6"/>
        <v>-29561.91</v>
      </c>
      <c r="D29" s="33">
        <f t="shared" si="6"/>
        <v>-88753.85</v>
      </c>
      <c r="E29" s="33">
        <f t="shared" si="6"/>
        <v>-68191.54999999992</v>
      </c>
      <c r="F29" s="33">
        <f t="shared" si="6"/>
        <v>-63461.33</v>
      </c>
      <c r="G29" s="33">
        <f t="shared" si="6"/>
        <v>-45895.77</v>
      </c>
      <c r="H29" s="33">
        <f t="shared" si="6"/>
        <v>-30988.4</v>
      </c>
      <c r="I29" s="33">
        <f t="shared" si="6"/>
        <v>-40629.86</v>
      </c>
      <c r="J29" s="33">
        <f t="shared" si="6"/>
        <v>-34665.4</v>
      </c>
      <c r="K29" s="33">
        <f t="shared" si="6"/>
        <v>-54650.560000000005</v>
      </c>
      <c r="L29" s="33">
        <f aca="true" t="shared" si="7" ref="L29:L36">SUM(B29:K29)</f>
        <v>-587428.26</v>
      </c>
      <c r="M29"/>
    </row>
    <row r="30" spans="1:13" ht="18.75" customHeight="1">
      <c r="A30" s="27" t="s">
        <v>30</v>
      </c>
      <c r="B30" s="33">
        <f>B31+B32+B33+B34</f>
        <v>-25005.2</v>
      </c>
      <c r="C30" s="33">
        <f aca="true" t="shared" si="8" ref="C30:K30">C31+C32+C33+C34</f>
        <v>-27302</v>
      </c>
      <c r="D30" s="33">
        <f t="shared" si="8"/>
        <v>-81554</v>
      </c>
      <c r="E30" s="33">
        <f t="shared" si="8"/>
        <v>-56834.8</v>
      </c>
      <c r="F30" s="33">
        <f t="shared" si="8"/>
        <v>-57217.6</v>
      </c>
      <c r="G30" s="33">
        <f t="shared" si="8"/>
        <v>-42187.2</v>
      </c>
      <c r="H30" s="33">
        <f t="shared" si="8"/>
        <v>-19461.2</v>
      </c>
      <c r="I30" s="33">
        <f t="shared" si="8"/>
        <v>-37993.3</v>
      </c>
      <c r="J30" s="33">
        <f t="shared" si="8"/>
        <v>-31420.4</v>
      </c>
      <c r="K30" s="33">
        <f t="shared" si="8"/>
        <v>-50608.8</v>
      </c>
      <c r="L30" s="33">
        <f t="shared" si="7"/>
        <v>-429584.5</v>
      </c>
      <c r="M30"/>
    </row>
    <row r="31" spans="1:13" s="36" customFormat="1" ht="18.75" customHeight="1">
      <c r="A31" s="34" t="s">
        <v>55</v>
      </c>
      <c r="B31" s="33">
        <f>-ROUND((B9)*$E$3,2)</f>
        <v>-25005.2</v>
      </c>
      <c r="C31" s="33">
        <f aca="true" t="shared" si="9" ref="C31:K31">-ROUND((C9)*$E$3,2)</f>
        <v>-27302</v>
      </c>
      <c r="D31" s="33">
        <f t="shared" si="9"/>
        <v>-81554</v>
      </c>
      <c r="E31" s="33">
        <f t="shared" si="9"/>
        <v>-56834.8</v>
      </c>
      <c r="F31" s="33">
        <f t="shared" si="9"/>
        <v>-57217.6</v>
      </c>
      <c r="G31" s="33">
        <f t="shared" si="9"/>
        <v>-42187.2</v>
      </c>
      <c r="H31" s="33">
        <f t="shared" si="9"/>
        <v>-19461.2</v>
      </c>
      <c r="I31" s="33">
        <f t="shared" si="9"/>
        <v>-24076.8</v>
      </c>
      <c r="J31" s="33">
        <f t="shared" si="9"/>
        <v>-31420.4</v>
      </c>
      <c r="K31" s="33">
        <f t="shared" si="9"/>
        <v>-50608.8</v>
      </c>
      <c r="L31" s="33">
        <f t="shared" si="7"/>
        <v>-415668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-13916.5</v>
      </c>
      <c r="J34" s="17">
        <v>0</v>
      </c>
      <c r="K34" s="17">
        <v>0</v>
      </c>
      <c r="L34" s="33">
        <f t="shared" si="7"/>
        <v>-13916.5</v>
      </c>
      <c r="M34"/>
    </row>
    <row r="35" spans="1:13" s="36" customFormat="1" ht="18.75" customHeight="1">
      <c r="A35" s="27" t="s">
        <v>34</v>
      </c>
      <c r="B35" s="38">
        <f>SUM(B36:B47)</f>
        <v>-105624.43000000001</v>
      </c>
      <c r="C35" s="38">
        <f aca="true" t="shared" si="10" ref="C35:K35">SUM(C36:C47)</f>
        <v>-2259.91</v>
      </c>
      <c r="D35" s="38">
        <f t="shared" si="10"/>
        <v>-7199.85</v>
      </c>
      <c r="E35" s="38">
        <f t="shared" si="10"/>
        <v>-11356.749999999907</v>
      </c>
      <c r="F35" s="38">
        <f t="shared" si="10"/>
        <v>-6243.73</v>
      </c>
      <c r="G35" s="38">
        <f t="shared" si="10"/>
        <v>-3708.57</v>
      </c>
      <c r="H35" s="38">
        <f t="shared" si="10"/>
        <v>-11527.2</v>
      </c>
      <c r="I35" s="38">
        <f t="shared" si="10"/>
        <v>-2636.56</v>
      </c>
      <c r="J35" s="38">
        <f t="shared" si="10"/>
        <v>-3245</v>
      </c>
      <c r="K35" s="38">
        <f t="shared" si="10"/>
        <v>-4041.76</v>
      </c>
      <c r="L35" s="33">
        <f t="shared" si="7"/>
        <v>-157843.75999999995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-3375.38</v>
      </c>
      <c r="C46" s="17">
        <v>-2259.91</v>
      </c>
      <c r="D46" s="17">
        <v>-7199.85</v>
      </c>
      <c r="E46" s="17">
        <v>-5838.1</v>
      </c>
      <c r="F46" s="17">
        <v>-6243.73</v>
      </c>
      <c r="G46" s="17">
        <v>-3708.57</v>
      </c>
      <c r="H46" s="17">
        <v>-2042.61</v>
      </c>
      <c r="I46" s="17">
        <v>-2636.56</v>
      </c>
      <c r="J46" s="17">
        <v>-3245</v>
      </c>
      <c r="K46" s="17">
        <v>-4041.76</v>
      </c>
      <c r="L46" s="30">
        <f t="shared" si="11"/>
        <v>-40591.47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605722.3200000001</v>
      </c>
      <c r="C50" s="41">
        <f>IF(C18+C29+C42+C51&lt;0,0,C18+C29+C51)</f>
        <v>464286.52</v>
      </c>
      <c r="D50" s="41">
        <f>IF(D18+D29+D42+D51&lt;0,0,D18+D29+D51)</f>
        <v>1480595.2600000002</v>
      </c>
      <c r="E50" s="41">
        <f>IF(E18+E29+E42+E51&lt;0,0,E18+E29+E51)</f>
        <v>1205558.9900000002</v>
      </c>
      <c r="F50" s="41">
        <f>IF(F18+F29+F42+F51&lt;0,0,F18+F29+F51)</f>
        <v>1296906.79</v>
      </c>
      <c r="G50" s="41">
        <f>IF(G18+G29+G42+G51&lt;0,0,G18+G29+G51)</f>
        <v>763623.76</v>
      </c>
      <c r="H50" s="41">
        <f>IF(H18+H29+H42+H51&lt;0,0,H18+H29+H51)</f>
        <v>413674.44999999995</v>
      </c>
      <c r="I50" s="41">
        <f>IF(I18+I29+I42+I51&lt;0,0,I18+I29+I51)</f>
        <v>534326.7700000001</v>
      </c>
      <c r="J50" s="41">
        <f>IF(J18+J29+J42+J51&lt;0,0,J18+J29+J51)</f>
        <v>671381.2400000001</v>
      </c>
      <c r="K50" s="41">
        <f>IF(K18+K29+K42+K51&lt;0,0,K18+K29+K51)</f>
        <v>826871.3699999999</v>
      </c>
      <c r="L50" s="42">
        <f>SUM(B50:K50)</f>
        <v>8262947.470000002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605722.33</v>
      </c>
      <c r="C56" s="41">
        <f aca="true" t="shared" si="12" ref="C56:J56">SUM(C57:C68)</f>
        <v>464286.52</v>
      </c>
      <c r="D56" s="41">
        <f t="shared" si="12"/>
        <v>1480595.26</v>
      </c>
      <c r="E56" s="41">
        <f t="shared" si="12"/>
        <v>1205558.98</v>
      </c>
      <c r="F56" s="41">
        <f t="shared" si="12"/>
        <v>1296906.78</v>
      </c>
      <c r="G56" s="41">
        <f t="shared" si="12"/>
        <v>763623.76</v>
      </c>
      <c r="H56" s="41">
        <f t="shared" si="12"/>
        <v>413674.45</v>
      </c>
      <c r="I56" s="41">
        <f>SUM(I57:I71)</f>
        <v>534326.77</v>
      </c>
      <c r="J56" s="41">
        <f t="shared" si="12"/>
        <v>671381.24</v>
      </c>
      <c r="K56" s="41">
        <f>SUM(K57:K70)</f>
        <v>826871.37</v>
      </c>
      <c r="L56" s="46">
        <f>SUM(B56:K56)</f>
        <v>8262947.46</v>
      </c>
      <c r="M56" s="40"/>
    </row>
    <row r="57" spans="1:13" ht="18.75" customHeight="1">
      <c r="A57" s="47" t="s">
        <v>48</v>
      </c>
      <c r="B57" s="48">
        <v>605722.33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605722.33</v>
      </c>
      <c r="M57" s="40"/>
    </row>
    <row r="58" spans="1:12" ht="18.75" customHeight="1">
      <c r="A58" s="47" t="s">
        <v>58</v>
      </c>
      <c r="B58" s="17">
        <v>0</v>
      </c>
      <c r="C58" s="48">
        <v>405368.56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405368.56</v>
      </c>
    </row>
    <row r="59" spans="1:12" ht="18.75" customHeight="1">
      <c r="A59" s="47" t="s">
        <v>59</v>
      </c>
      <c r="B59" s="17">
        <v>0</v>
      </c>
      <c r="C59" s="48">
        <v>58917.96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58917.96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1480595.26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1480595.26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1205558.98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1205558.98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1296906.78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1296906.78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763623.76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763623.76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413674.45</v>
      </c>
      <c r="I64" s="17">
        <v>0</v>
      </c>
      <c r="J64" s="17">
        <v>0</v>
      </c>
      <c r="K64" s="17">
        <v>0</v>
      </c>
      <c r="L64" s="46">
        <f t="shared" si="13"/>
        <v>413674.45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671381.24</v>
      </c>
      <c r="K66" s="17">
        <v>0</v>
      </c>
      <c r="L66" s="46">
        <f t="shared" si="13"/>
        <v>671381.24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473797.3</v>
      </c>
      <c r="L67" s="46">
        <f t="shared" si="13"/>
        <v>473797.3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353074.07</v>
      </c>
      <c r="L68" s="46">
        <f t="shared" si="13"/>
        <v>353074.07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534326.77</v>
      </c>
      <c r="J71" s="52">
        <v>0</v>
      </c>
      <c r="K71" s="52">
        <v>0</v>
      </c>
      <c r="L71" s="51">
        <f>SUM(B71:K71)</f>
        <v>534326.77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2022-08-04T18:28:04Z</dcterms:modified>
  <cp:category/>
  <cp:version/>
  <cp:contentType/>
  <cp:contentStatus/>
</cp:coreProperties>
</file>