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<sst xmlns="http://schemas.openxmlformats.org/spreadsheetml/2006/main" count="81" uniqueCount="80">
  <si>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</si>
  <si>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</si>
  <si>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</si>
  <si>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</si>
  <si>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</si>
  <si>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</si>
  <si>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</si>
  <si>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</si>
  <si>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</si>
  <si>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</si>
  <si>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</si>
  <si>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</si>
  <si>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</si>
  <si>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</si>
  <si>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</si>
  <si>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</si>
  <si>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</si>
  <si>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</si>
  <si>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</si>
  <si>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</si>
  <si>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</si>
  <si>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</si>
  <si>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</si>
  <si>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</si>
  <si>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</si>
  <si>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</si>
  <si>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</si>
  <si>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</si>
  <si>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</si>
  <si>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</si>
  <si>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</si>
  <si>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</si>
  <si>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</si>
  <si>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</si>
  <si>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</si>
  <si>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</si>
  <si>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</si>
  <si>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</si>
  <si>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</si>
  <si>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</si>
  <si>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</si>
  <si>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</si>
  <si>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</si>
  <si>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</si>
  <si>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</si>
  <si>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</si>
  <si>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</si>
  <si>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</si>
  <si>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</si>
  <si>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</si>
  <si>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</si>
  <si>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</si>
  <si>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</si>
  <si>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</si>
  <si>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</si>
  <si>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</si>
  <si>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</si>
  <si>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</si>
  <si>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</si>
  <si>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</si>
  <si>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</si>
  <si>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</si>
  <si>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</si>
  <si>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</si>
  <si>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</si>
  <si>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</si>
  <si>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</si>
  <si>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</si>
  <si>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</si>
  <si>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</si>
  <si>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</si>
  <si>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</si>
  <si>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</si>
  <si>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26/07/22 - VENCIMENTO 02/08/22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</si>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</sst>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84706</v>
      </c>
      <c r="C7" s="10">
        <f>C8+C11</f>
        <v>101118</v>
      </c>
      <c r="D7" s="10">
        <f aca="true" t="shared" si="0" ref="D7:K7">D8+D11</f>
        <v>289344</v>
      </c>
      <c r="E7" s="10">
        <f t="shared" si="0"/>
        <v>228725</v>
      </c>
      <c r="F7" s="10">
        <f t="shared" si="0"/>
        <v>254495</v>
      </c>
      <c r="G7" s="10">
        <f t="shared" si="0"/>
        <v>137836</v>
      </c>
      <c r="H7" s="10">
        <f t="shared" si="0"/>
        <v>73561</v>
      </c>
      <c r="I7" s="10">
        <f t="shared" si="0"/>
        <v>111521</v>
      </c>
      <c r="J7" s="10">
        <f t="shared" si="0"/>
        <v>110843</v>
      </c>
      <c r="K7" s="10">
        <f t="shared" si="0"/>
        <v>202324</v>
      </c>
      <c r="L7" s="10">
        <f>SUM(B7:K7)</f>
        <v>1594473</v>
      </c>
      <c r="M7" s="11"/>
    </row>
    <row r="8" spans="1:13" ht="17.25" customHeight="1">
      <c r="A8" s="12" t="s">
        <v>18</v>
      </c>
      <c r="B8" s="13">
        <f>B9+B10</f>
        <v>5814</v>
      </c>
      <c r="C8" s="13">
        <f aca="true" t="shared" si="1" ref="C8:K8">C9+C10</f>
        <v>6438</v>
      </c>
      <c r="D8" s="13">
        <f t="shared" si="1"/>
        <v>18422</v>
      </c>
      <c r="E8" s="13">
        <f t="shared" si="1"/>
        <v>12607</v>
      </c>
      <c r="F8" s="13">
        <f t="shared" si="1"/>
        <v>13013</v>
      </c>
      <c r="G8" s="13">
        <f t="shared" si="1"/>
        <v>9532</v>
      </c>
      <c r="H8" s="13">
        <f t="shared" si="1"/>
        <v>4546</v>
      </c>
      <c r="I8" s="13">
        <f t="shared" si="1"/>
        <v>5174</v>
      </c>
      <c r="J8" s="13">
        <f t="shared" si="1"/>
        <v>7096</v>
      </c>
      <c r="K8" s="13">
        <f t="shared" si="1"/>
        <v>11119</v>
      </c>
      <c r="L8" s="13">
        <f>SUM(B8:K8)</f>
        <v>93761</v>
      </c>
      <c r="M8"/>
    </row>
    <row r="9" spans="1:13" ht="17.25" customHeight="1">
      <c r="A9" s="14" t="s">
        <v>19</v>
      </c>
      <c r="B9" s="15">
        <v>5813</v>
      </c>
      <c r="C9" s="15">
        <v>6438</v>
      </c>
      <c r="D9" s="15">
        <v>18422</v>
      </c>
      <c r="E9" s="15">
        <v>12607</v>
      </c>
      <c r="F9" s="15">
        <v>13013</v>
      </c>
      <c r="G9" s="15">
        <v>9532</v>
      </c>
      <c r="H9" s="15">
        <v>4515</v>
      </c>
      <c r="I9" s="15">
        <v>5174</v>
      </c>
      <c r="J9" s="15">
        <v>7096</v>
      </c>
      <c r="K9" s="15">
        <v>11119</v>
      </c>
      <c r="L9" s="13">
        <f>SUM(B9:K9)</f>
        <v>93729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31</v>
      </c>
      <c r="I10" s="15">
        <v>0</v>
      </c>
      <c r="J10" s="15">
        <v>0</v>
      </c>
      <c r="K10" s="15">
        <v>0</v>
      </c>
      <c r="L10" s="13">
        <f>SUM(B10:K10)</f>
        <v>32</v>
      </c>
      <c r="M10"/>
    </row>
    <row r="11" spans="1:13" ht="17.25" customHeight="1">
      <c r="A11" s="12" t="s">
        <v>21</v>
      </c>
      <c r="B11" s="15">
        <v>78892</v>
      </c>
      <c r="C11" s="15">
        <v>94680</v>
      </c>
      <c r="D11" s="15">
        <v>270922</v>
      </c>
      <c r="E11" s="15">
        <v>216118</v>
      </c>
      <c r="F11" s="15">
        <v>241482</v>
      </c>
      <c r="G11" s="15">
        <v>128304</v>
      </c>
      <c r="H11" s="15">
        <v>69015</v>
      </c>
      <c r="I11" s="15">
        <v>106347</v>
      </c>
      <c r="J11" s="15">
        <v>103747</v>
      </c>
      <c r="K11" s="15">
        <v>191205</v>
      </c>
      <c r="L11" s="13">
        <f>SUM(B11:K11)</f>
        <v>1500712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1.206992705990838</v>
      </c>
      <c r="C16" s="22">
        <v>1.15684402867657</v>
      </c>
      <c r="D16" s="22">
        <v>1.061749447258659</v>
      </c>
      <c r="E16" s="22">
        <v>1.087453683829378</v>
      </c>
      <c r="F16" s="22">
        <v>1.169156282137081</v>
      </c>
      <c r="G16" s="22">
        <v>1.172119769112279</v>
      </c>
      <c r="H16" s="22">
        <v>1.083932311407861</v>
      </c>
      <c r="I16" s="22">
        <v>1.137010833056451</v>
      </c>
      <c r="J16" s="22">
        <v>1.29932893700222</v>
      </c>
      <c r="K16" s="22">
        <v>1.090333305040619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737800.5900000001</v>
      </c>
      <c r="C18" s="25">
        <f aca="true" t="shared" si="2" ref="C18:K18">SUM(C19:C28)</f>
        <v>493858.56000000006</v>
      </c>
      <c r="D18" s="25">
        <f t="shared" si="2"/>
        <v>1556809.2400000005</v>
      </c>
      <c r="E18" s="25">
        <f t="shared" si="2"/>
        <v>1269173.52</v>
      </c>
      <c r="F18" s="25">
        <f t="shared" si="2"/>
        <v>1358135.28</v>
      </c>
      <c r="G18" s="25">
        <f t="shared" si="2"/>
        <v>811474.12</v>
      </c>
      <c r="H18" s="25">
        <f t="shared" si="2"/>
        <v>443295.05</v>
      </c>
      <c r="I18" s="25">
        <f t="shared" si="2"/>
        <v>571899.8200000001</v>
      </c>
      <c r="J18" s="25">
        <f t="shared" si="2"/>
        <v>703871.1900000001</v>
      </c>
      <c r="K18" s="25">
        <f t="shared" si="2"/>
        <v>879586.98</v>
      </c>
      <c r="L18" s="25">
        <f>SUM(B18:K18)</f>
        <v>8825904.350000001</v>
      </c>
      <c r="M18"/>
    </row>
    <row r="19" spans="1:13" ht="17.25" customHeight="1">
      <c r="A19" s="26" t="s">
        <v>24</v>
      </c>
      <c r="B19" s="60">
        <f>ROUND((B13+B14)*B7,2)</f>
        <v>606410.25</v>
      </c>
      <c r="C19" s="60">
        <f aca="true" t="shared" si="3" ref="C19:K19">ROUND((C13+C14)*C7,2)</f>
        <v>414947.82</v>
      </c>
      <c r="D19" s="60">
        <f t="shared" si="3"/>
        <v>1413156.1</v>
      </c>
      <c r="E19" s="60">
        <f t="shared" si="3"/>
        <v>1131548.32</v>
      </c>
      <c r="F19" s="60">
        <f t="shared" si="3"/>
        <v>1112448.54</v>
      </c>
      <c r="G19" s="60">
        <f t="shared" si="3"/>
        <v>662494.95</v>
      </c>
      <c r="H19" s="60">
        <f t="shared" si="3"/>
        <v>389461.36</v>
      </c>
      <c r="I19" s="60">
        <f t="shared" si="3"/>
        <v>489532.58</v>
      </c>
      <c r="J19" s="60">
        <f t="shared" si="3"/>
        <v>524010.28</v>
      </c>
      <c r="K19" s="60">
        <f t="shared" si="3"/>
        <v>781071.8</v>
      </c>
      <c r="L19" s="33">
        <f>SUM(B19:K19)</f>
        <v>7525082.000000001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125522.5</v>
      </c>
      <c r="C20" s="33">
        <f t="shared" si="4"/>
        <v>65082.09</v>
      </c>
      <c r="D20" s="33">
        <f t="shared" si="4"/>
        <v>87261.61</v>
      </c>
      <c r="E20" s="33">
        <f t="shared" si="4"/>
        <v>98958.07</v>
      </c>
      <c r="F20" s="33">
        <f t="shared" si="4"/>
        <v>188177.66</v>
      </c>
      <c r="G20" s="33">
        <f t="shared" si="4"/>
        <v>114028.48</v>
      </c>
      <c r="H20" s="33">
        <f t="shared" si="4"/>
        <v>32688.39</v>
      </c>
      <c r="I20" s="33">
        <f t="shared" si="4"/>
        <v>67071.27</v>
      </c>
      <c r="J20" s="33">
        <f t="shared" si="4"/>
        <v>156851.44</v>
      </c>
      <c r="K20" s="33">
        <f t="shared" si="4"/>
        <v>70556.8</v>
      </c>
      <c r="L20" s="33">
        <f aca="true" t="shared" si="5" ref="L19:L26">SUM(B20:K20)</f>
        <v>1006198.31</v>
      </c>
      <c r="M20"/>
    </row>
    <row r="21" spans="1:13" ht="17.25" customHeight="1">
      <c r="A21" s="27" t="s">
        <v>26</v>
      </c>
      <c r="B21" s="33">
        <v>3074.1</v>
      </c>
      <c r="C21" s="33">
        <v>11349.44</v>
      </c>
      <c r="D21" s="33">
        <v>50515.33</v>
      </c>
      <c r="E21" s="33">
        <v>33293.91</v>
      </c>
      <c r="F21" s="33">
        <v>53716.32</v>
      </c>
      <c r="G21" s="33">
        <v>33763.4</v>
      </c>
      <c r="H21" s="33">
        <v>18750.18</v>
      </c>
      <c r="I21" s="33">
        <v>12694.58</v>
      </c>
      <c r="J21" s="33">
        <v>18493.18</v>
      </c>
      <c r="K21" s="33">
        <v>23128.64</v>
      </c>
      <c r="L21" s="33">
        <f t="shared" si="5"/>
        <v>258779.07999999996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609.62</v>
      </c>
      <c r="C24" s="33">
        <v>409.02</v>
      </c>
      <c r="D24" s="33">
        <v>1286.97</v>
      </c>
      <c r="E24" s="33">
        <v>1049.9</v>
      </c>
      <c r="F24" s="33">
        <v>1122.85</v>
      </c>
      <c r="G24" s="33">
        <v>672.14</v>
      </c>
      <c r="H24" s="33">
        <v>367.33</v>
      </c>
      <c r="I24" s="33">
        <v>474.15</v>
      </c>
      <c r="J24" s="33">
        <v>580.96</v>
      </c>
      <c r="K24" s="33">
        <v>726.85</v>
      </c>
      <c r="L24" s="33">
        <f t="shared" si="5"/>
        <v>7299.790000000001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-131216.12</v>
      </c>
      <c r="C29" s="33">
        <f t="shared" si="6"/>
        <v>-30601.600000000002</v>
      </c>
      <c r="D29" s="33">
        <f t="shared" si="6"/>
        <v>-88213.19</v>
      </c>
      <c r="E29" s="33">
        <f t="shared" si="6"/>
        <v>887172.4500000001</v>
      </c>
      <c r="F29" s="33">
        <f t="shared" si="6"/>
        <v>-63500.92999999999</v>
      </c>
      <c r="G29" s="33">
        <f t="shared" si="6"/>
        <v>-45678.350000000006</v>
      </c>
      <c r="H29" s="33">
        <f t="shared" si="6"/>
        <v>-31393.2</v>
      </c>
      <c r="I29" s="33">
        <f t="shared" si="6"/>
        <v>364380.79000000004</v>
      </c>
      <c r="J29" s="33">
        <f t="shared" si="6"/>
        <v>-34452.91</v>
      </c>
      <c r="K29" s="33">
        <f t="shared" si="6"/>
        <v>-52965.36</v>
      </c>
      <c r="L29" s="33">
        <f aca="true" t="shared" si="7" ref="L29:L36">SUM(B29:K29)</f>
        <v>773531.5800000001</v>
      </c>
      <c r="M29"/>
    </row>
    <row r="30" spans="1:13" ht="18.75" customHeight="1">
      <c r="A30" s="27" t="s">
        <v>30</v>
      </c>
      <c r="B30" s="33">
        <f>B31+B32+B33+B34</f>
        <v>-25577.2</v>
      </c>
      <c r="C30" s="33">
        <f aca="true" t="shared" si="8" ref="C30:K30">C31+C32+C33+C34</f>
        <v>-28327.2</v>
      </c>
      <c r="D30" s="33">
        <f t="shared" si="8"/>
        <v>-81056.8</v>
      </c>
      <c r="E30" s="33">
        <f t="shared" si="8"/>
        <v>-55470.8</v>
      </c>
      <c r="F30" s="33">
        <f t="shared" si="8"/>
        <v>-57257.2</v>
      </c>
      <c r="G30" s="33">
        <f t="shared" si="8"/>
        <v>-41940.8</v>
      </c>
      <c r="H30" s="33">
        <f t="shared" si="8"/>
        <v>-19866</v>
      </c>
      <c r="I30" s="33">
        <f t="shared" si="8"/>
        <v>-46982.649999999994</v>
      </c>
      <c r="J30" s="33">
        <f t="shared" si="8"/>
        <v>-31222.4</v>
      </c>
      <c r="K30" s="33">
        <f t="shared" si="8"/>
        <v>-48923.6</v>
      </c>
      <c r="L30" s="33">
        <f t="shared" si="7"/>
        <v>-436624.65</v>
      </c>
      <c r="M30"/>
    </row>
    <row r="31" spans="1:13" s="36" customFormat="1" ht="18.75" customHeight="1">
      <c r="A31" s="34" t="s">
        <v>55</v>
      </c>
      <c r="B31" s="33">
        <f>-ROUND((B9)*$E$3,2)</f>
        <v>-25577.2</v>
      </c>
      <c r="C31" s="33">
        <f aca="true" t="shared" si="9" ref="C31:K31">-ROUND((C9)*$E$3,2)</f>
        <v>-28327.2</v>
      </c>
      <c r="D31" s="33">
        <f t="shared" si="9"/>
        <v>-81056.8</v>
      </c>
      <c r="E31" s="33">
        <f t="shared" si="9"/>
        <v>-55470.8</v>
      </c>
      <c r="F31" s="33">
        <f t="shared" si="9"/>
        <v>-57257.2</v>
      </c>
      <c r="G31" s="33">
        <f t="shared" si="9"/>
        <v>-41940.8</v>
      </c>
      <c r="H31" s="33">
        <f t="shared" si="9"/>
        <v>-19866</v>
      </c>
      <c r="I31" s="33">
        <f t="shared" si="9"/>
        <v>-22765.6</v>
      </c>
      <c r="J31" s="33">
        <f t="shared" si="9"/>
        <v>-31222.4</v>
      </c>
      <c r="K31" s="33">
        <f t="shared" si="9"/>
        <v>-48923.6</v>
      </c>
      <c r="L31" s="33">
        <f t="shared" si="7"/>
        <v>-412407.6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-24217.05</v>
      </c>
      <c r="J34" s="17">
        <v>0</v>
      </c>
      <c r="K34" s="17">
        <v>0</v>
      </c>
      <c r="L34" s="33">
        <f t="shared" si="7"/>
        <v>-24217.05</v>
      </c>
      <c r="M34"/>
    </row>
    <row r="35" spans="1:13" s="36" customFormat="1" ht="18.75" customHeight="1">
      <c r="A35" s="27" t="s">
        <v>34</v>
      </c>
      <c r="B35" s="38">
        <f>SUM(B36:B47)</f>
        <v>-105638.92</v>
      </c>
      <c r="C35" s="38">
        <f aca="true" t="shared" si="10" ref="C35:K35">SUM(C36:C47)</f>
        <v>-2274.4</v>
      </c>
      <c r="D35" s="38">
        <f t="shared" si="10"/>
        <v>-7156.39</v>
      </c>
      <c r="E35" s="38">
        <f t="shared" si="10"/>
        <v>942643.2500000001</v>
      </c>
      <c r="F35" s="38">
        <f t="shared" si="10"/>
        <v>-6243.73</v>
      </c>
      <c r="G35" s="38">
        <f t="shared" si="10"/>
        <v>-3737.55</v>
      </c>
      <c r="H35" s="38">
        <f t="shared" si="10"/>
        <v>-11527.2</v>
      </c>
      <c r="I35" s="38">
        <f t="shared" si="10"/>
        <v>411363.44</v>
      </c>
      <c r="J35" s="38">
        <f t="shared" si="10"/>
        <v>-3230.51</v>
      </c>
      <c r="K35" s="38">
        <f t="shared" si="10"/>
        <v>-4041.76</v>
      </c>
      <c r="L35" s="33">
        <f t="shared" si="7"/>
        <v>1210156.2300000002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2034000</v>
      </c>
      <c r="F44" s="17">
        <v>0</v>
      </c>
      <c r="G44" s="17">
        <v>0</v>
      </c>
      <c r="H44" s="17">
        <v>0</v>
      </c>
      <c r="I44" s="17">
        <v>891000</v>
      </c>
      <c r="J44" s="17">
        <v>0</v>
      </c>
      <c r="K44" s="17">
        <v>0</v>
      </c>
      <c r="L44" s="17">
        <f>SUM(B44:K44)</f>
        <v>2925000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-3389.87</v>
      </c>
      <c r="C46" s="17">
        <v>-2274.4</v>
      </c>
      <c r="D46" s="17">
        <v>-7156.39</v>
      </c>
      <c r="E46" s="17">
        <v>-5838.1</v>
      </c>
      <c r="F46" s="17">
        <v>-6243.73</v>
      </c>
      <c r="G46" s="17">
        <v>-3737.55</v>
      </c>
      <c r="H46" s="17">
        <v>-2042.61</v>
      </c>
      <c r="I46" s="17">
        <v>-2636.56</v>
      </c>
      <c r="J46" s="17">
        <v>-3230.51</v>
      </c>
      <c r="K46" s="17">
        <v>-4041.76</v>
      </c>
      <c r="L46" s="30">
        <f t="shared" si="11"/>
        <v>-40591.48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606584.4700000001</v>
      </c>
      <c r="C50" s="41">
        <f>IF(C18+C29+C42+C51&lt;0,0,C18+C29+C51)</f>
        <v>463256.9600000001</v>
      </c>
      <c r="D50" s="41">
        <f>IF(D18+D29+D42+D51&lt;0,0,D18+D29+D51)</f>
        <v>1468596.0500000005</v>
      </c>
      <c r="E50" s="41">
        <f>IF(E18+E29+E42+E51&lt;0,0,E18+E29+E51)</f>
        <v>2156345.97</v>
      </c>
      <c r="F50" s="41">
        <f>IF(F18+F29+F42+F51&lt;0,0,F18+F29+F51)</f>
        <v>1294634.35</v>
      </c>
      <c r="G50" s="41">
        <f>IF(G18+G29+G42+G51&lt;0,0,G18+G29+G51)</f>
        <v>765795.77</v>
      </c>
      <c r="H50" s="41">
        <f>IF(H18+H29+H42+H51&lt;0,0,H18+H29+H51)</f>
        <v>411901.85</v>
      </c>
      <c r="I50" s="41">
        <f>IF(I18+I29+I42+I51&lt;0,0,I18+I29+I51)</f>
        <v>936280.6100000001</v>
      </c>
      <c r="J50" s="41">
        <f>IF(J18+J29+J42+J51&lt;0,0,J18+J29+J51)</f>
        <v>669418.28</v>
      </c>
      <c r="K50" s="41">
        <f>IF(K18+K29+K42+K51&lt;0,0,K18+K29+K51)</f>
        <v>826621.62</v>
      </c>
      <c r="L50" s="42">
        <f>SUM(B50:K50)</f>
        <v>9599435.93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606584.48</v>
      </c>
      <c r="C56" s="41">
        <f aca="true" t="shared" si="12" ref="C56:J56">SUM(C57:C68)</f>
        <v>463256.97</v>
      </c>
      <c r="D56" s="41">
        <f t="shared" si="12"/>
        <v>1468596.04</v>
      </c>
      <c r="E56" s="41">
        <f t="shared" si="12"/>
        <v>2156345.97</v>
      </c>
      <c r="F56" s="41">
        <f t="shared" si="12"/>
        <v>1294634.35</v>
      </c>
      <c r="G56" s="41">
        <f t="shared" si="12"/>
        <v>765795.77</v>
      </c>
      <c r="H56" s="41">
        <f t="shared" si="12"/>
        <v>411901.86</v>
      </c>
      <c r="I56" s="41">
        <f>SUM(I57:I71)</f>
        <v>936280.61</v>
      </c>
      <c r="J56" s="41">
        <f t="shared" si="12"/>
        <v>669418.28</v>
      </c>
      <c r="K56" s="41">
        <f>SUM(K57:K70)</f>
        <v>826621.62</v>
      </c>
      <c r="L56" s="46">
        <f>SUM(B56:K56)</f>
        <v>9599435.95</v>
      </c>
      <c r="M56" s="40"/>
    </row>
    <row r="57" spans="1:13" ht="18.75" customHeight="1">
      <c r="A57" s="47" t="s">
        <v>48</v>
      </c>
      <c r="B57" s="48">
        <v>606584.48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606584.48</v>
      </c>
      <c r="M57" s="40"/>
    </row>
    <row r="58" spans="1:12" ht="18.75" customHeight="1">
      <c r="A58" s="47" t="s">
        <v>58</v>
      </c>
      <c r="B58" s="17">
        <v>0</v>
      </c>
      <c r="C58" s="48">
        <v>405349.85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405349.85</v>
      </c>
    </row>
    <row r="59" spans="1:12" ht="18.75" customHeight="1">
      <c r="A59" s="47" t="s">
        <v>59</v>
      </c>
      <c r="B59" s="17">
        <v>0</v>
      </c>
      <c r="C59" s="48">
        <v>57907.12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57907.12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1468596.04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1468596.04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2156345.97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2156345.97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1294634.35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1294634.35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765795.77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765795.77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411901.86</v>
      </c>
      <c r="I64" s="17">
        <v>0</v>
      </c>
      <c r="J64" s="17">
        <v>0</v>
      </c>
      <c r="K64" s="17">
        <v>0</v>
      </c>
      <c r="L64" s="46">
        <f t="shared" si="13"/>
        <v>411901.86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669418.28</v>
      </c>
      <c r="K66" s="17">
        <v>0</v>
      </c>
      <c r="L66" s="46">
        <f t="shared" si="13"/>
        <v>669418.28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476878.01</v>
      </c>
      <c r="L67" s="46">
        <f t="shared" si="13"/>
        <v>476878.01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349743.61</v>
      </c>
      <c r="L68" s="46">
        <f t="shared" si="13"/>
        <v>349743.61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936280.61</v>
      </c>
      <c r="J71" s="52">
        <v>0</v>
      </c>
      <c r="K71" s="52">
        <v>0</v>
      </c>
      <c r="L71" s="51">
        <f>SUM(B71:K71)</f>
        <v>936280.61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2022-08-02T17:14:45Z</dcterms:modified>
  <cp:category/>
  <cp:version/>
  <cp:contentType/>
  <cp:contentStatus/>
</cp:coreProperties>
</file>