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<sst xmlns="http://schemas.openxmlformats.org/spreadsheetml/2006/main" count="81" uniqueCount="80">
  <si>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</si>
  <si>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</si>
  <si>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</si>
  <si>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</si>
  <si>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</si>
  <si>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</si>
  <si>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</si>
  <si>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</si>
  <si>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</si>
  <si>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</si>
  <si>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</si>
  <si>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</si>
  <si>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</si>
  <si>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</si>
  <si>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</si>
  <si>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</si>
  <si>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</si>
  <si>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</si>
  <si>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</si>
  <si>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</si>
  <si>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</si>
  <si>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</si>
  <si>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</si>
  <si>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</si>
  <si>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</si>
  <si>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</si>
  <si>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</si>
  <si>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</si>
  <si>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</si>
  <si>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</si>
  <si>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</si>
  <si>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</si>
  <si>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</si>
  <si>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</si>
  <si>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</si>
  <si>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</si>
  <si>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</si>
  <si>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</si>
  <si>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</si>
  <si>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</si>
  <si>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</si>
  <si>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</si>
  <si>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</si>
  <si>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</si>
  <si>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</si>
  <si>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</si>
  <si>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</si>
  <si>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</si>
  <si>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</si>
  <si>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</si>
  <si>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</si>
  <si>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</si>
  <si>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</si>
  <si>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</si>
  <si>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</si>
  <si>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</si>
  <si>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</si>
  <si>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</si>
  <si>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</si>
  <si>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</si>
  <si>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</si>
  <si>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</si>
  <si>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</si>
  <si>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</si>
  <si>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</si>
  <si>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</si>
  <si>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</si>
  <si>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</si>
  <si>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</si>
  <si>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</si>
  <si>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</si>
  <si>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</si>
  <si>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</si>
  <si>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24/07/22 - VENCIMENTO 29/07/22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</si>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</sst>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20611</v>
      </c>
      <c r="C7" s="10">
        <f>C8+C11</f>
        <v>28810</v>
      </c>
      <c r="D7" s="10">
        <f aca="true" t="shared" si="0" ref="D7:K7">D8+D11</f>
        <v>91964</v>
      </c>
      <c r="E7" s="10">
        <f t="shared" si="0"/>
        <v>78351</v>
      </c>
      <c r="F7" s="10">
        <f t="shared" si="0"/>
        <v>84854</v>
      </c>
      <c r="G7" s="10">
        <f t="shared" si="0"/>
        <v>35771</v>
      </c>
      <c r="H7" s="10">
        <f t="shared" si="0"/>
        <v>21154</v>
      </c>
      <c r="I7" s="10">
        <f t="shared" si="0"/>
        <v>38837</v>
      </c>
      <c r="J7" s="10">
        <f t="shared" si="0"/>
        <v>23578</v>
      </c>
      <c r="K7" s="10">
        <f t="shared" si="0"/>
        <v>69174</v>
      </c>
      <c r="L7" s="10">
        <f>SUM(B7:K7)</f>
        <v>493104</v>
      </c>
      <c r="M7" s="11"/>
    </row>
    <row r="8" spans="1:13" ht="17.25" customHeight="1">
      <c r="A8" s="12" t="s">
        <v>18</v>
      </c>
      <c r="B8" s="13">
        <f>B9+B10</f>
        <v>2214</v>
      </c>
      <c r="C8" s="13">
        <f aca="true" t="shared" si="1" ref="C8:K8">C9+C10</f>
        <v>2408</v>
      </c>
      <c r="D8" s="13">
        <f t="shared" si="1"/>
        <v>8817</v>
      </c>
      <c r="E8" s="13">
        <f t="shared" si="1"/>
        <v>6702</v>
      </c>
      <c r="F8" s="13">
        <f t="shared" si="1"/>
        <v>7127</v>
      </c>
      <c r="G8" s="13">
        <f t="shared" si="1"/>
        <v>3647</v>
      </c>
      <c r="H8" s="13">
        <f t="shared" si="1"/>
        <v>1915</v>
      </c>
      <c r="I8" s="13">
        <f t="shared" si="1"/>
        <v>2722</v>
      </c>
      <c r="J8" s="13">
        <f t="shared" si="1"/>
        <v>1826</v>
      </c>
      <c r="K8" s="13">
        <f t="shared" si="1"/>
        <v>5134</v>
      </c>
      <c r="L8" s="13">
        <f>SUM(B8:K8)</f>
        <v>42512</v>
      </c>
      <c r="M8"/>
    </row>
    <row r="9" spans="1:13" ht="17.25" customHeight="1">
      <c r="A9" s="14" t="s">
        <v>19</v>
      </c>
      <c r="B9" s="15">
        <v>2213</v>
      </c>
      <c r="C9" s="15">
        <v>2408</v>
      </c>
      <c r="D9" s="15">
        <v>8817</v>
      </c>
      <c r="E9" s="15">
        <v>6702</v>
      </c>
      <c r="F9" s="15">
        <v>7127</v>
      </c>
      <c r="G9" s="15">
        <v>3647</v>
      </c>
      <c r="H9" s="15">
        <v>1897</v>
      </c>
      <c r="I9" s="15">
        <v>2722</v>
      </c>
      <c r="J9" s="15">
        <v>1826</v>
      </c>
      <c r="K9" s="15">
        <v>5134</v>
      </c>
      <c r="L9" s="13">
        <f>SUM(B9:K9)</f>
        <v>42493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18</v>
      </c>
      <c r="I10" s="15">
        <v>0</v>
      </c>
      <c r="J10" s="15">
        <v>0</v>
      </c>
      <c r="K10" s="15">
        <v>0</v>
      </c>
      <c r="L10" s="13">
        <f>SUM(B10:K10)</f>
        <v>19</v>
      </c>
      <c r="M10"/>
    </row>
    <row r="11" spans="1:13" ht="17.25" customHeight="1">
      <c r="A11" s="12" t="s">
        <v>21</v>
      </c>
      <c r="B11" s="15">
        <v>18397</v>
      </c>
      <c r="C11" s="15">
        <v>26402</v>
      </c>
      <c r="D11" s="15">
        <v>83147</v>
      </c>
      <c r="E11" s="15">
        <v>71649</v>
      </c>
      <c r="F11" s="15">
        <v>77727</v>
      </c>
      <c r="G11" s="15">
        <v>32124</v>
      </c>
      <c r="H11" s="15">
        <v>19239</v>
      </c>
      <c r="I11" s="15">
        <v>36115</v>
      </c>
      <c r="J11" s="15">
        <v>21752</v>
      </c>
      <c r="K11" s="15">
        <v>64040</v>
      </c>
      <c r="L11" s="13">
        <f>SUM(B11:K11)</f>
        <v>450592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1.307133634094064</v>
      </c>
      <c r="C16" s="22">
        <v>1.212952018639265</v>
      </c>
      <c r="D16" s="22">
        <v>1.078084601854319</v>
      </c>
      <c r="E16" s="22">
        <v>1.134514363148046</v>
      </c>
      <c r="F16" s="22">
        <v>1.209202460039898</v>
      </c>
      <c r="G16" s="22">
        <v>1.192138752843103</v>
      </c>
      <c r="H16" s="22">
        <v>1.152833984167636</v>
      </c>
      <c r="I16" s="22">
        <v>1.135404746304752</v>
      </c>
      <c r="J16" s="22">
        <v>1.395575159811462</v>
      </c>
      <c r="K16" s="22">
        <v>1.090653634810713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196258.72999999998</v>
      </c>
      <c r="C18" s="25">
        <f aca="true" t="shared" si="2" ref="C18:K18">SUM(C19:C28)</f>
        <v>152592.35</v>
      </c>
      <c r="D18" s="25">
        <f t="shared" si="2"/>
        <v>516847.52999999997</v>
      </c>
      <c r="E18" s="25">
        <f t="shared" si="2"/>
        <v>466435.47</v>
      </c>
      <c r="F18" s="25">
        <f t="shared" si="2"/>
        <v>475228.19</v>
      </c>
      <c r="G18" s="25">
        <f t="shared" si="2"/>
        <v>221332.12000000002</v>
      </c>
      <c r="H18" s="25">
        <f t="shared" si="2"/>
        <v>140065.36</v>
      </c>
      <c r="I18" s="25">
        <f t="shared" si="2"/>
        <v>200994.58</v>
      </c>
      <c r="J18" s="25">
        <f t="shared" si="2"/>
        <v>168097.88</v>
      </c>
      <c r="K18" s="25">
        <f t="shared" si="2"/>
        <v>309178.00000000006</v>
      </c>
      <c r="L18" s="25">
        <f>SUM(B18:K18)</f>
        <v>2847030.21</v>
      </c>
      <c r="M18"/>
    </row>
    <row r="19" spans="1:13" ht="17.25" customHeight="1">
      <c r="A19" s="26" t="s">
        <v>24</v>
      </c>
      <c r="B19" s="60">
        <f>ROUND((B13+B14)*B7,2)</f>
        <v>147554.15</v>
      </c>
      <c r="C19" s="60">
        <f aca="true" t="shared" si="3" ref="C19:K19">ROUND((C13+C14)*C7,2)</f>
        <v>118224.72</v>
      </c>
      <c r="D19" s="60">
        <f t="shared" si="3"/>
        <v>449152.18</v>
      </c>
      <c r="E19" s="60">
        <f t="shared" si="3"/>
        <v>387618.07</v>
      </c>
      <c r="F19" s="60">
        <f t="shared" si="3"/>
        <v>370913.8</v>
      </c>
      <c r="G19" s="60">
        <f t="shared" si="3"/>
        <v>171929.73</v>
      </c>
      <c r="H19" s="60">
        <f t="shared" si="3"/>
        <v>111997.74</v>
      </c>
      <c r="I19" s="60">
        <f t="shared" si="3"/>
        <v>170478.9</v>
      </c>
      <c r="J19" s="60">
        <f t="shared" si="3"/>
        <v>111465</v>
      </c>
      <c r="K19" s="60">
        <f t="shared" si="3"/>
        <v>267046.23</v>
      </c>
      <c r="L19" s="33">
        <f>SUM(B19:K19)</f>
        <v>2306380.52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45318.84</v>
      </c>
      <c r="C20" s="33">
        <f t="shared" si="4"/>
        <v>25176.19</v>
      </c>
      <c r="D20" s="33">
        <f t="shared" si="4"/>
        <v>35071.87</v>
      </c>
      <c r="E20" s="33">
        <f t="shared" si="4"/>
        <v>52140.2</v>
      </c>
      <c r="F20" s="33">
        <f t="shared" si="4"/>
        <v>77596.08</v>
      </c>
      <c r="G20" s="33">
        <f t="shared" si="4"/>
        <v>33034.36</v>
      </c>
      <c r="H20" s="33">
        <f t="shared" si="4"/>
        <v>17117.06</v>
      </c>
      <c r="I20" s="33">
        <f t="shared" si="4"/>
        <v>23083.65</v>
      </c>
      <c r="J20" s="33">
        <f t="shared" si="4"/>
        <v>44092.79</v>
      </c>
      <c r="K20" s="33">
        <f t="shared" si="4"/>
        <v>24208.71</v>
      </c>
      <c r="L20" s="33">
        <f aca="true" t="shared" si="5" ref="L19:L26">SUM(B20:K20)</f>
        <v>376839.75</v>
      </c>
      <c r="M20"/>
    </row>
    <row r="21" spans="1:13" ht="17.25" customHeight="1">
      <c r="A21" s="27" t="s">
        <v>26</v>
      </c>
      <c r="B21" s="33">
        <v>730.08</v>
      </c>
      <c r="C21" s="33">
        <v>6769.84</v>
      </c>
      <c r="D21" s="33">
        <v>26791.56</v>
      </c>
      <c r="E21" s="33">
        <v>21280.76</v>
      </c>
      <c r="F21" s="33">
        <v>22985.05</v>
      </c>
      <c r="G21" s="33">
        <v>15347.47</v>
      </c>
      <c r="H21" s="33">
        <v>8603.92</v>
      </c>
      <c r="I21" s="33">
        <v>4845.08</v>
      </c>
      <c r="J21" s="33">
        <v>8230</v>
      </c>
      <c r="K21" s="33">
        <v>13075.08</v>
      </c>
      <c r="L21" s="33">
        <f t="shared" si="5"/>
        <v>128658.84000000001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471.54</v>
      </c>
      <c r="C24" s="33">
        <v>367.33</v>
      </c>
      <c r="D24" s="33">
        <v>1242.69</v>
      </c>
      <c r="E24" s="33">
        <v>1122.85</v>
      </c>
      <c r="F24" s="33">
        <v>1143.69</v>
      </c>
      <c r="G24" s="33">
        <v>531.46</v>
      </c>
      <c r="H24" s="33">
        <v>336.07</v>
      </c>
      <c r="I24" s="33">
        <v>484.57</v>
      </c>
      <c r="J24" s="33">
        <v>403.81</v>
      </c>
      <c r="K24" s="33">
        <v>745.09</v>
      </c>
      <c r="L24" s="33">
        <f t="shared" si="5"/>
        <v>6849.1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-114608.33</v>
      </c>
      <c r="C29" s="33">
        <f t="shared" si="6"/>
        <v>-12637.810000000001</v>
      </c>
      <c r="D29" s="33">
        <f t="shared" si="6"/>
        <v>-45704.91</v>
      </c>
      <c r="E29" s="33">
        <f t="shared" si="6"/>
        <v>-401251.18</v>
      </c>
      <c r="F29" s="33">
        <f t="shared" si="6"/>
        <v>-37718.42</v>
      </c>
      <c r="G29" s="33">
        <f t="shared" si="6"/>
        <v>-19002.07</v>
      </c>
      <c r="H29" s="33">
        <f t="shared" si="6"/>
        <v>-19700.16</v>
      </c>
      <c r="I29" s="33">
        <f t="shared" si="6"/>
        <v>-176671.31</v>
      </c>
      <c r="J29" s="33">
        <f t="shared" si="6"/>
        <v>-10279.82</v>
      </c>
      <c r="K29" s="33">
        <f t="shared" si="6"/>
        <v>-26732.769999999997</v>
      </c>
      <c r="L29" s="33">
        <f aca="true" t="shared" si="7" ref="L29:L36">SUM(B29:K29)</f>
        <v>-864306.7799999999</v>
      </c>
      <c r="M29"/>
    </row>
    <row r="30" spans="1:13" ht="18.75" customHeight="1">
      <c r="A30" s="27" t="s">
        <v>30</v>
      </c>
      <c r="B30" s="33">
        <f>B31+B32+B33+B34</f>
        <v>-9737.2</v>
      </c>
      <c r="C30" s="33">
        <f aca="true" t="shared" si="8" ref="C30:K30">C31+C32+C33+C34</f>
        <v>-10595.2</v>
      </c>
      <c r="D30" s="33">
        <f t="shared" si="8"/>
        <v>-38794.8</v>
      </c>
      <c r="E30" s="33">
        <f t="shared" si="8"/>
        <v>-29488.8</v>
      </c>
      <c r="F30" s="33">
        <f t="shared" si="8"/>
        <v>-31358.8</v>
      </c>
      <c r="G30" s="33">
        <f t="shared" si="8"/>
        <v>-16046.8</v>
      </c>
      <c r="H30" s="33">
        <f t="shared" si="8"/>
        <v>-8346.8</v>
      </c>
      <c r="I30" s="33">
        <f t="shared" si="8"/>
        <v>-11976.8</v>
      </c>
      <c r="J30" s="33">
        <f t="shared" si="8"/>
        <v>-8034.4</v>
      </c>
      <c r="K30" s="33">
        <f t="shared" si="8"/>
        <v>-22589.6</v>
      </c>
      <c r="L30" s="33">
        <f t="shared" si="7"/>
        <v>-186969.19999999998</v>
      </c>
      <c r="M30"/>
    </row>
    <row r="31" spans="1:13" s="36" customFormat="1" ht="18.75" customHeight="1">
      <c r="A31" s="34" t="s">
        <v>55</v>
      </c>
      <c r="B31" s="33">
        <f>-ROUND((B9)*$E$3,2)</f>
        <v>-9737.2</v>
      </c>
      <c r="C31" s="33">
        <f aca="true" t="shared" si="9" ref="C31:K31">-ROUND((C9)*$E$3,2)</f>
        <v>-10595.2</v>
      </c>
      <c r="D31" s="33">
        <f t="shared" si="9"/>
        <v>-38794.8</v>
      </c>
      <c r="E31" s="33">
        <f t="shared" si="9"/>
        <v>-29488.8</v>
      </c>
      <c r="F31" s="33">
        <f t="shared" si="9"/>
        <v>-31358.8</v>
      </c>
      <c r="G31" s="33">
        <f t="shared" si="9"/>
        <v>-16046.8</v>
      </c>
      <c r="H31" s="33">
        <f t="shared" si="9"/>
        <v>-8346.8</v>
      </c>
      <c r="I31" s="33">
        <f t="shared" si="9"/>
        <v>-11976.8</v>
      </c>
      <c r="J31" s="33">
        <f t="shared" si="9"/>
        <v>-8034.4</v>
      </c>
      <c r="K31" s="33">
        <f t="shared" si="9"/>
        <v>-22589.6</v>
      </c>
      <c r="L31" s="33">
        <f t="shared" si="7"/>
        <v>-186969.19999999998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-104871.13</v>
      </c>
      <c r="C35" s="38">
        <f aca="true" t="shared" si="10" ref="C35:K35">SUM(C36:C47)</f>
        <v>-2042.61</v>
      </c>
      <c r="D35" s="38">
        <f t="shared" si="10"/>
        <v>-6910.11</v>
      </c>
      <c r="E35" s="38">
        <f t="shared" si="10"/>
        <v>-371762.38</v>
      </c>
      <c r="F35" s="38">
        <f t="shared" si="10"/>
        <v>-6359.62</v>
      </c>
      <c r="G35" s="38">
        <f t="shared" si="10"/>
        <v>-2955.27</v>
      </c>
      <c r="H35" s="38">
        <f t="shared" si="10"/>
        <v>-11353.36</v>
      </c>
      <c r="I35" s="38">
        <f t="shared" si="10"/>
        <v>-164694.51</v>
      </c>
      <c r="J35" s="38">
        <f t="shared" si="10"/>
        <v>-2245.42</v>
      </c>
      <c r="K35" s="38">
        <f t="shared" si="10"/>
        <v>-4143.17</v>
      </c>
      <c r="L35" s="33">
        <f t="shared" si="7"/>
        <v>-677337.5800000001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-162000</v>
      </c>
      <c r="J45" s="17">
        <v>0</v>
      </c>
      <c r="K45" s="17">
        <v>0</v>
      </c>
      <c r="L45" s="17">
        <f>SUM(B45:K45)</f>
        <v>-522000</v>
      </c>
    </row>
    <row r="46" spans="1:12" ht="18.75" customHeight="1">
      <c r="A46" s="37" t="s">
        <v>72</v>
      </c>
      <c r="B46" s="17">
        <v>-2622.08</v>
      </c>
      <c r="C46" s="17">
        <v>-2042.61</v>
      </c>
      <c r="D46" s="17">
        <v>-6910.11</v>
      </c>
      <c r="E46" s="17">
        <v>-6243.73</v>
      </c>
      <c r="F46" s="17">
        <v>-6359.62</v>
      </c>
      <c r="G46" s="17">
        <v>-2955.27</v>
      </c>
      <c r="H46" s="17">
        <v>-1868.77</v>
      </c>
      <c r="I46" s="17">
        <v>-2694.51</v>
      </c>
      <c r="J46" s="17">
        <v>-2245.42</v>
      </c>
      <c r="K46" s="17">
        <v>-4143.17</v>
      </c>
      <c r="L46" s="30">
        <f t="shared" si="11"/>
        <v>-38085.28999999999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81650.39999999998</v>
      </c>
      <c r="C50" s="41">
        <f>IF(C18+C29+C42+C51&lt;0,0,C18+C29+C51)</f>
        <v>139954.54</v>
      </c>
      <c r="D50" s="41">
        <f>IF(D18+D29+D42+D51&lt;0,0,D18+D29+D51)</f>
        <v>471142.62</v>
      </c>
      <c r="E50" s="41">
        <f>IF(E18+E29+E42+E51&lt;0,0,E18+E29+E51)</f>
        <v>65184.28999999998</v>
      </c>
      <c r="F50" s="41">
        <f>IF(F18+F29+F42+F51&lt;0,0,F18+F29+F51)</f>
        <v>437509.77</v>
      </c>
      <c r="G50" s="41">
        <f>IF(G18+G29+G42+G51&lt;0,0,G18+G29+G51)</f>
        <v>202330.05000000002</v>
      </c>
      <c r="H50" s="41">
        <f>IF(H18+H29+H42+H51&lt;0,0,H18+H29+H51)</f>
        <v>120365.19999999998</v>
      </c>
      <c r="I50" s="41">
        <f>IF(I18+I29+I42+I51&lt;0,0,I18+I29+I51)</f>
        <v>24323.26999999999</v>
      </c>
      <c r="J50" s="41">
        <f>IF(J18+J29+J42+J51&lt;0,0,J18+J29+J51)</f>
        <v>157818.06</v>
      </c>
      <c r="K50" s="41">
        <f>IF(K18+K29+K42+K51&lt;0,0,K18+K29+K51)</f>
        <v>282445.23000000004</v>
      </c>
      <c r="L50" s="42">
        <f>SUM(B50:K50)</f>
        <v>1982723.4300000002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81650.4</v>
      </c>
      <c r="C56" s="41">
        <f aca="true" t="shared" si="12" ref="C56:J56">SUM(C57:C68)</f>
        <v>139954.54</v>
      </c>
      <c r="D56" s="41">
        <f t="shared" si="12"/>
        <v>471142.61</v>
      </c>
      <c r="E56" s="41">
        <f t="shared" si="12"/>
        <v>65184.28</v>
      </c>
      <c r="F56" s="41">
        <f t="shared" si="12"/>
        <v>437509.78</v>
      </c>
      <c r="G56" s="41">
        <f t="shared" si="12"/>
        <v>202330.06</v>
      </c>
      <c r="H56" s="41">
        <f t="shared" si="12"/>
        <v>120365.2</v>
      </c>
      <c r="I56" s="41">
        <f>SUM(I57:I71)</f>
        <v>24323.27</v>
      </c>
      <c r="J56" s="41">
        <f t="shared" si="12"/>
        <v>157818.06</v>
      </c>
      <c r="K56" s="41">
        <f>SUM(K57:K70)</f>
        <v>282445.22</v>
      </c>
      <c r="L56" s="46">
        <f>SUM(B56:K56)</f>
        <v>1982723.4200000002</v>
      </c>
      <c r="M56" s="40"/>
    </row>
    <row r="57" spans="1:13" ht="18.75" customHeight="1">
      <c r="A57" s="47" t="s">
        <v>48</v>
      </c>
      <c r="B57" s="48">
        <v>81650.4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81650.4</v>
      </c>
      <c r="M57" s="40"/>
    </row>
    <row r="58" spans="1:12" ht="18.75" customHeight="1">
      <c r="A58" s="47" t="s">
        <v>58</v>
      </c>
      <c r="B58" s="17">
        <v>0</v>
      </c>
      <c r="C58" s="48">
        <v>122222.3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122222.3</v>
      </c>
    </row>
    <row r="59" spans="1:12" ht="18.75" customHeight="1">
      <c r="A59" s="47" t="s">
        <v>59</v>
      </c>
      <c r="B59" s="17">
        <v>0</v>
      </c>
      <c r="C59" s="48">
        <v>17732.24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17732.24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471142.61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471142.61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65184.28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65184.28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437509.78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437509.78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202330.06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202330.06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120365.2</v>
      </c>
      <c r="I64" s="17">
        <v>0</v>
      </c>
      <c r="J64" s="17">
        <v>0</v>
      </c>
      <c r="K64" s="17">
        <v>0</v>
      </c>
      <c r="L64" s="46">
        <f t="shared" si="13"/>
        <v>120365.2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157818.06</v>
      </c>
      <c r="K66" s="17">
        <v>0</v>
      </c>
      <c r="L66" s="46">
        <f t="shared" si="13"/>
        <v>157818.06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126902.64</v>
      </c>
      <c r="L67" s="46">
        <f t="shared" si="13"/>
        <v>126902.64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155542.58</v>
      </c>
      <c r="L68" s="46">
        <f t="shared" si="13"/>
        <v>155542.58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24323.27</v>
      </c>
      <c r="J71" s="52">
        <v>0</v>
      </c>
      <c r="K71" s="52">
        <v>0</v>
      </c>
      <c r="L71" s="51">
        <f>SUM(B71:K71)</f>
        <v>24323.27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2022-07-29T13:21:28Z</dcterms:modified>
  <cp:category/>
  <cp:version/>
  <cp:contentType/>
  <cp:contentStatus/>
</cp:coreProperties>
</file>