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'detalhamento'!$A$1:$L$71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<sst xmlns="http://schemas.openxmlformats.org/spreadsheetml/2006/main" count="83" uniqueCount="82">
  <si>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</si>
  <si>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</si>
  <si>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</si>
  <si>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</si>
  <si>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</si>
  <si>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</si>
  <si>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</si>
  <si>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</si>
  <si>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</si>
  <si>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</si>
  <si>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</si>
  <si>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</si>
  <si>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</si>
  <si>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</si>
  <si>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</si>
  <si>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</si>
  <si>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</si>
  <si>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</si>
  <si>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</si>
  <si>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</si>
  <si>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</si>
  <si>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</si>
  <si>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</si>
  <si>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</si>
  <si>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</si>
  <si>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</si>
  <si>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</si>
  <si>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</si>
  <si>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</si>
  <si>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</si>
  <si>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</si>
  <si>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</si>
  <si>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</si>
  <si>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</si>
  <si>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</si>
  <si>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</si>
  <si>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</si>
  <si>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</si>
  <si>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</si>
  <si>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</si>
  <si>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</si>
  <si>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</si>
  <si>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</si>
  <si>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</si>
  <si>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</si>
  <si>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</si>
  <si>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</si>
  <si>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</si>
  <si>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</si>
  <si>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</si>
  <si>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</si>
  <si>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</si>
  <si>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</si>
  <si>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</si>
  <si>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</si>
  <si>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</si>
  <si>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</si>
  <si>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</si>
  <si>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</si>
  <si>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</si>
  <si>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</si>
  <si>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</si>
  <si>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</si>
  <si>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</si>
  <si>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</si>
  <si>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</si>
  <si>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</si>
  <si>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</si>
  <si>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</si>
  <si>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</si>
  <si>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</si>
  <si>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</si>
  <si>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22/07/22 - VENCIMENTO 29/07/22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</si>
  <si>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</si>
  <si>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</si>
  <si>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</si>
  <si>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</si>
  <si>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</si>
  <si>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</si>
  <si>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5.2.12. Indenização Veículo Frota Pública Atende</t>
  </si>
  <si>
    <t>5.3. Revisão de Remuneração pelo Transporte Coletivo ¹</t>
  </si>
  <si>
    <t>¹ Rede da madrugada e ARLA 32 de junho. Energia para tração de maio a julho (AR0).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</si>
</sst>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170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80498</v>
      </c>
      <c r="C7" s="10">
        <f>C8+C11</f>
        <v>94320</v>
      </c>
      <c r="D7" s="10">
        <f aca="true" t="shared" si="0" ref="D7:K7">D8+D11</f>
        <v>283637</v>
      </c>
      <c r="E7" s="10">
        <f t="shared" si="0"/>
        <v>217594</v>
      </c>
      <c r="F7" s="10">
        <f t="shared" si="0"/>
        <v>239076</v>
      </c>
      <c r="G7" s="10">
        <f t="shared" si="0"/>
        <v>126966</v>
      </c>
      <c r="H7" s="10">
        <f t="shared" si="0"/>
        <v>69329</v>
      </c>
      <c r="I7" s="10">
        <f t="shared" si="0"/>
        <v>108007</v>
      </c>
      <c r="J7" s="10">
        <f t="shared" si="0"/>
        <v>103080</v>
      </c>
      <c r="K7" s="10">
        <f t="shared" si="0"/>
        <v>196357</v>
      </c>
      <c r="L7" s="10">
        <f>SUM(B7:K7)</f>
        <v>1518864</v>
      </c>
      <c r="M7" s="11"/>
    </row>
    <row r="8" spans="1:13" ht="17.25" customHeight="1">
      <c r="A8" s="12" t="s">
        <v>18</v>
      </c>
      <c r="B8" s="13">
        <f>B9+B10</f>
        <v>5894</v>
      </c>
      <c r="C8" s="13">
        <f aca="true" t="shared" si="1" ref="C8:K8">C9+C10</f>
        <v>6304</v>
      </c>
      <c r="D8" s="13">
        <f t="shared" si="1"/>
        <v>19106</v>
      </c>
      <c r="E8" s="13">
        <f t="shared" si="1"/>
        <v>12872</v>
      </c>
      <c r="F8" s="13">
        <f t="shared" si="1"/>
        <v>13323</v>
      </c>
      <c r="G8" s="13">
        <f t="shared" si="1"/>
        <v>9353</v>
      </c>
      <c r="H8" s="13">
        <f t="shared" si="1"/>
        <v>4539</v>
      </c>
      <c r="I8" s="13">
        <f t="shared" si="1"/>
        <v>5349</v>
      </c>
      <c r="J8" s="13">
        <f t="shared" si="1"/>
        <v>6645</v>
      </c>
      <c r="K8" s="13">
        <f t="shared" si="1"/>
        <v>11826</v>
      </c>
      <c r="L8" s="13">
        <f>SUM(B8:K8)</f>
        <v>95211</v>
      </c>
      <c r="M8"/>
    </row>
    <row r="9" spans="1:13" ht="17.25" customHeight="1">
      <c r="A9" s="14" t="s">
        <v>19</v>
      </c>
      <c r="B9" s="15">
        <v>5893</v>
      </c>
      <c r="C9" s="15">
        <v>6304</v>
      </c>
      <c r="D9" s="15">
        <v>19106</v>
      </c>
      <c r="E9" s="15">
        <v>12872</v>
      </c>
      <c r="F9" s="15">
        <v>13323</v>
      </c>
      <c r="G9" s="15">
        <v>9353</v>
      </c>
      <c r="H9" s="15">
        <v>4500</v>
      </c>
      <c r="I9" s="15">
        <v>5349</v>
      </c>
      <c r="J9" s="15">
        <v>6645</v>
      </c>
      <c r="K9" s="15">
        <v>11826</v>
      </c>
      <c r="L9" s="13">
        <f>SUM(B9:K9)</f>
        <v>95171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74604</v>
      </c>
      <c r="C11" s="15">
        <v>88016</v>
      </c>
      <c r="D11" s="15">
        <v>264531</v>
      </c>
      <c r="E11" s="15">
        <v>204722</v>
      </c>
      <c r="F11" s="15">
        <v>225753</v>
      </c>
      <c r="G11" s="15">
        <v>117613</v>
      </c>
      <c r="H11" s="15">
        <v>64790</v>
      </c>
      <c r="I11" s="15">
        <v>102658</v>
      </c>
      <c r="J11" s="15">
        <v>96435</v>
      </c>
      <c r="K11" s="15">
        <v>184531</v>
      </c>
      <c r="L11" s="13">
        <f>SUM(B11:K11)</f>
        <v>1423653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1.262777613269971</v>
      </c>
      <c r="C16" s="22">
        <v>1.225883859184876</v>
      </c>
      <c r="D16" s="22">
        <v>1.082404717451136</v>
      </c>
      <c r="E16" s="22">
        <v>1.143366031339472</v>
      </c>
      <c r="F16" s="22">
        <v>1.233653259148516</v>
      </c>
      <c r="G16" s="22">
        <v>1.263514865262751</v>
      </c>
      <c r="H16" s="22">
        <v>1.142642940313439</v>
      </c>
      <c r="I16" s="22">
        <v>1.172483736804519</v>
      </c>
      <c r="J16" s="22">
        <v>1.387262353215389</v>
      </c>
      <c r="K16" s="22">
        <v>1.125509940741689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733890.4700000001</v>
      </c>
      <c r="C18" s="25">
        <f aca="true" t="shared" si="2" ref="C18:K18">SUM(C19:C28)</f>
        <v>487491.31999999995</v>
      </c>
      <c r="D18" s="25">
        <f t="shared" si="2"/>
        <v>1556291.5800000003</v>
      </c>
      <c r="E18" s="25">
        <f t="shared" si="2"/>
        <v>1267145.1</v>
      </c>
      <c r="F18" s="25">
        <f t="shared" si="2"/>
        <v>1342014.73</v>
      </c>
      <c r="G18" s="25">
        <f t="shared" si="2"/>
        <v>804749.4</v>
      </c>
      <c r="H18" s="25">
        <f t="shared" si="2"/>
        <v>439875.10000000003</v>
      </c>
      <c r="I18" s="25">
        <f t="shared" si="2"/>
        <v>570822.6300000001</v>
      </c>
      <c r="J18" s="25">
        <f t="shared" si="2"/>
        <v>698148.87</v>
      </c>
      <c r="K18" s="25">
        <f t="shared" si="2"/>
        <v>881008.1299999999</v>
      </c>
      <c r="L18" s="25">
        <f>SUM(B18:K18)</f>
        <v>8781437.33</v>
      </c>
      <c r="M18"/>
    </row>
    <row r="19" spans="1:13" ht="17.25" customHeight="1">
      <c r="A19" s="26" t="s">
        <v>24</v>
      </c>
      <c r="B19" s="54">
        <f>ROUND((B13+B14)*B7,2)</f>
        <v>576285.18</v>
      </c>
      <c r="C19" s="54">
        <f aca="true" t="shared" si="3" ref="C19:K19">ROUND((C13+C14)*C7,2)</f>
        <v>387051.55</v>
      </c>
      <c r="D19" s="54">
        <f t="shared" si="3"/>
        <v>1385283.11</v>
      </c>
      <c r="E19" s="54">
        <f t="shared" si="3"/>
        <v>1076481.04</v>
      </c>
      <c r="F19" s="54">
        <f t="shared" si="3"/>
        <v>1045049.01</v>
      </c>
      <c r="G19" s="54">
        <f t="shared" si="3"/>
        <v>610249.38</v>
      </c>
      <c r="H19" s="54">
        <f t="shared" si="3"/>
        <v>367055.46</v>
      </c>
      <c r="I19" s="54">
        <f t="shared" si="3"/>
        <v>474107.53</v>
      </c>
      <c r="J19" s="54">
        <f t="shared" si="3"/>
        <v>487310.7</v>
      </c>
      <c r="K19" s="54">
        <f t="shared" si="3"/>
        <v>758036.2</v>
      </c>
      <c r="L19" s="33">
        <f>SUM(B19:K19)</f>
        <v>7166909.16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151434.84</v>
      </c>
      <c r="C20" s="33">
        <f t="shared" si="4"/>
        <v>87428.7</v>
      </c>
      <c r="D20" s="33">
        <f t="shared" si="4"/>
        <v>114153.86</v>
      </c>
      <c r="E20" s="33">
        <f t="shared" si="4"/>
        <v>154330.81</v>
      </c>
      <c r="F20" s="33">
        <f t="shared" si="4"/>
        <v>244179.11</v>
      </c>
      <c r="G20" s="33">
        <f t="shared" si="4"/>
        <v>160809.78</v>
      </c>
      <c r="H20" s="33">
        <f t="shared" si="4"/>
        <v>52357.87</v>
      </c>
      <c r="I20" s="33">
        <f t="shared" si="4"/>
        <v>81775.84</v>
      </c>
      <c r="J20" s="33">
        <f t="shared" si="4"/>
        <v>188717.09</v>
      </c>
      <c r="K20" s="33">
        <f t="shared" si="4"/>
        <v>95141.08</v>
      </c>
      <c r="L20" s="33">
        <f aca="true" t="shared" si="5" ref="L20:L26">SUM(B20:K20)</f>
        <v>1330328.98</v>
      </c>
      <c r="M20"/>
    </row>
    <row r="21" spans="1:13" ht="17.25" customHeight="1">
      <c r="A21" s="27" t="s">
        <v>26</v>
      </c>
      <c r="B21" s="33">
        <v>3376.71</v>
      </c>
      <c r="C21" s="33">
        <v>10552.99</v>
      </c>
      <c r="D21" s="33">
        <v>50973.2</v>
      </c>
      <c r="E21" s="33">
        <v>31007.16</v>
      </c>
      <c r="F21" s="33">
        <v>49082.01</v>
      </c>
      <c r="G21" s="33">
        <v>32534.21</v>
      </c>
      <c r="H21" s="33">
        <v>18086.47</v>
      </c>
      <c r="I21" s="33">
        <v>12362.73</v>
      </c>
      <c r="J21" s="33">
        <v>17636.44</v>
      </c>
      <c r="K21" s="33">
        <v>22995.9</v>
      </c>
      <c r="L21" s="33">
        <f t="shared" si="5"/>
        <v>248607.82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609.62</v>
      </c>
      <c r="C24" s="33">
        <v>403.81</v>
      </c>
      <c r="D24" s="33">
        <v>1292.18</v>
      </c>
      <c r="E24" s="33">
        <v>1052.5</v>
      </c>
      <c r="F24" s="33">
        <v>1115.03</v>
      </c>
      <c r="G24" s="33">
        <v>666.93</v>
      </c>
      <c r="H24" s="33">
        <v>364.73</v>
      </c>
      <c r="I24" s="33">
        <v>474.15</v>
      </c>
      <c r="J24" s="33">
        <v>578.36</v>
      </c>
      <c r="K24" s="33">
        <v>732.06</v>
      </c>
      <c r="L24" s="33">
        <f t="shared" si="5"/>
        <v>7289.370000000001</v>
      </c>
      <c r="M24"/>
    </row>
    <row r="25" spans="1:13" ht="17.25" customHeight="1">
      <c r="A25" s="27" t="s">
        <v>76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77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+B30+B35+B49</f>
        <v>-624673.2</v>
      </c>
      <c r="C29" s="33">
        <f t="shared" si="6"/>
        <v>107999.62000000001</v>
      </c>
      <c r="D29" s="33">
        <f t="shared" si="6"/>
        <v>333335.06</v>
      </c>
      <c r="E29" s="33">
        <f t="shared" si="6"/>
        <v>1286842</v>
      </c>
      <c r="F29" s="33">
        <f t="shared" si="6"/>
        <v>112219.98000000001</v>
      </c>
      <c r="G29" s="33">
        <f t="shared" si="6"/>
        <v>143720.11000000002</v>
      </c>
      <c r="H29" s="33">
        <f t="shared" si="6"/>
        <v>14260.849999999999</v>
      </c>
      <c r="I29" s="33">
        <f t="shared" si="6"/>
        <v>-26091.829999999994</v>
      </c>
      <c r="J29" s="33">
        <f t="shared" si="6"/>
        <v>133235.67</v>
      </c>
      <c r="K29" s="33">
        <f t="shared" si="6"/>
        <v>194922.96000000002</v>
      </c>
      <c r="L29" s="33">
        <f aca="true" t="shared" si="7" ref="L29:L36">SUM(B29:K29)</f>
        <v>1675771.22</v>
      </c>
      <c r="M29"/>
    </row>
    <row r="30" spans="1:13" ht="18.75" customHeight="1">
      <c r="A30" s="27" t="s">
        <v>30</v>
      </c>
      <c r="B30" s="33">
        <f>B31+B32+B33+B34</f>
        <v>-25929.2</v>
      </c>
      <c r="C30" s="33">
        <f aca="true" t="shared" si="8" ref="C30:K30">C31+C32+C33+C34</f>
        <v>-27737.6</v>
      </c>
      <c r="D30" s="33">
        <f t="shared" si="8"/>
        <v>-84066.4</v>
      </c>
      <c r="E30" s="33">
        <f t="shared" si="8"/>
        <v>-56636.8</v>
      </c>
      <c r="F30" s="33">
        <f t="shared" si="8"/>
        <v>-58621.2</v>
      </c>
      <c r="G30" s="33">
        <f t="shared" si="8"/>
        <v>-41153.2</v>
      </c>
      <c r="H30" s="33">
        <f t="shared" si="8"/>
        <v>-19800</v>
      </c>
      <c r="I30" s="33">
        <f t="shared" si="8"/>
        <v>-32254.629999999997</v>
      </c>
      <c r="J30" s="33">
        <f t="shared" si="8"/>
        <v>-29238</v>
      </c>
      <c r="K30" s="33">
        <f t="shared" si="8"/>
        <v>-52034.4</v>
      </c>
      <c r="L30" s="33">
        <f t="shared" si="7"/>
        <v>-427471.43000000005</v>
      </c>
      <c r="M30"/>
    </row>
    <row r="31" spans="1:13" s="36" customFormat="1" ht="18.75" customHeight="1">
      <c r="A31" s="34" t="s">
        <v>54</v>
      </c>
      <c r="B31" s="33">
        <f>-ROUND((B9)*$E$3,2)</f>
        <v>-25929.2</v>
      </c>
      <c r="C31" s="33">
        <f aca="true" t="shared" si="9" ref="C31:K31">-ROUND((C9)*$E$3,2)</f>
        <v>-27737.6</v>
      </c>
      <c r="D31" s="33">
        <f t="shared" si="9"/>
        <v>-84066.4</v>
      </c>
      <c r="E31" s="33">
        <f t="shared" si="9"/>
        <v>-56636.8</v>
      </c>
      <c r="F31" s="33">
        <f t="shared" si="9"/>
        <v>-58621.2</v>
      </c>
      <c r="G31" s="33">
        <f t="shared" si="9"/>
        <v>-41153.2</v>
      </c>
      <c r="H31" s="33">
        <f t="shared" si="9"/>
        <v>-19800</v>
      </c>
      <c r="I31" s="33">
        <f t="shared" si="9"/>
        <v>-23535.6</v>
      </c>
      <c r="J31" s="33">
        <f t="shared" si="9"/>
        <v>-29238</v>
      </c>
      <c r="K31" s="33">
        <f t="shared" si="9"/>
        <v>-52034.4</v>
      </c>
      <c r="L31" s="33">
        <f t="shared" si="7"/>
        <v>-418752.4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-8719.03</v>
      </c>
      <c r="J34" s="17">
        <v>0</v>
      </c>
      <c r="K34" s="17">
        <v>0</v>
      </c>
      <c r="L34" s="33">
        <f t="shared" si="7"/>
        <v>-8719.03</v>
      </c>
      <c r="M34"/>
    </row>
    <row r="35" spans="1:13" s="36" customFormat="1" ht="18.75" customHeight="1">
      <c r="A35" s="27" t="s">
        <v>34</v>
      </c>
      <c r="B35" s="38">
        <f>SUM(B36:B48)</f>
        <v>-105638.92</v>
      </c>
      <c r="C35" s="38">
        <f aca="true" t="shared" si="10" ref="C35:K35">SUM(C36:C48)</f>
        <v>-5251.16</v>
      </c>
      <c r="D35" s="38">
        <f t="shared" si="10"/>
        <v>-12581.759999999998</v>
      </c>
      <c r="E35" s="38">
        <f t="shared" si="10"/>
        <v>1068628.76</v>
      </c>
      <c r="F35" s="38">
        <f t="shared" si="10"/>
        <v>-6200.27</v>
      </c>
      <c r="G35" s="38">
        <f t="shared" si="10"/>
        <v>-3708.57</v>
      </c>
      <c r="H35" s="38">
        <f t="shared" si="10"/>
        <v>-15964.04</v>
      </c>
      <c r="I35" s="38">
        <f t="shared" si="10"/>
        <v>-2636.56</v>
      </c>
      <c r="J35" s="38">
        <f t="shared" si="10"/>
        <v>-3216.03</v>
      </c>
      <c r="K35" s="38">
        <f t="shared" si="10"/>
        <v>-4070.74</v>
      </c>
      <c r="L35" s="33">
        <f t="shared" si="7"/>
        <v>909360.71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-3005.74</v>
      </c>
      <c r="D39" s="17">
        <v>0</v>
      </c>
      <c r="E39" s="17">
        <v>0</v>
      </c>
      <c r="F39" s="17">
        <v>0</v>
      </c>
      <c r="G39" s="17">
        <v>0</v>
      </c>
      <c r="H39" s="17">
        <v>-4451.32</v>
      </c>
      <c r="I39" s="17">
        <v>0</v>
      </c>
      <c r="J39" s="17">
        <v>0</v>
      </c>
      <c r="K39" s="17">
        <v>0</v>
      </c>
      <c r="L39" s="30">
        <f aca="true" t="shared" si="11" ref="L39:L49">SUM(B39:K39)</f>
        <v>-7457.0599999999995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2160000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2637000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-3389.87</v>
      </c>
      <c r="C46" s="17">
        <v>-2245.42</v>
      </c>
      <c r="D46" s="17">
        <v>-7185.36</v>
      </c>
      <c r="E46" s="17">
        <v>-5852.59</v>
      </c>
      <c r="F46" s="17">
        <v>-6200.27</v>
      </c>
      <c r="G46" s="17">
        <v>-3708.57</v>
      </c>
      <c r="H46" s="17">
        <v>-2028.13</v>
      </c>
      <c r="I46" s="17">
        <v>-2636.56</v>
      </c>
      <c r="J46" s="17">
        <v>-3216.03</v>
      </c>
      <c r="K46" s="17">
        <v>-4070.74</v>
      </c>
      <c r="L46" s="30">
        <f t="shared" si="11"/>
        <v>-40533.53999999999</v>
      </c>
    </row>
    <row r="47" spans="1:12" ht="18.75" customHeight="1">
      <c r="A47" s="37" t="s">
        <v>79</v>
      </c>
      <c r="B47" s="17"/>
      <c r="C47" s="17"/>
      <c r="D47" s="17">
        <v>-5396.4</v>
      </c>
      <c r="E47" s="17"/>
      <c r="F47" s="17"/>
      <c r="G47" s="17"/>
      <c r="H47" s="17"/>
      <c r="I47" s="17"/>
      <c r="J47" s="17"/>
      <c r="K47" s="17"/>
      <c r="L47" s="30">
        <f t="shared" si="11"/>
        <v>-5396.4</v>
      </c>
    </row>
    <row r="48" spans="1:13" ht="12" customHeight="1">
      <c r="A48" s="14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/>
      <c r="M48" s="39"/>
    </row>
    <row r="49" spans="1:13" ht="18.75" customHeight="1">
      <c r="A49" s="27" t="s">
        <v>80</v>
      </c>
      <c r="B49" s="17">
        <v>-493105.08</v>
      </c>
      <c r="C49" s="17">
        <v>140988.38</v>
      </c>
      <c r="D49" s="17">
        <v>429983.22</v>
      </c>
      <c r="E49" s="17">
        <v>274850.04</v>
      </c>
      <c r="F49" s="17">
        <v>177041.45</v>
      </c>
      <c r="G49" s="17">
        <v>188581.88</v>
      </c>
      <c r="H49" s="17">
        <v>50024.89</v>
      </c>
      <c r="I49" s="17">
        <v>8799.36</v>
      </c>
      <c r="J49" s="17">
        <v>165689.7</v>
      </c>
      <c r="K49" s="17">
        <v>251028.1</v>
      </c>
      <c r="L49" s="30">
        <f t="shared" si="11"/>
        <v>1193881.9400000002</v>
      </c>
      <c r="M49" s="39"/>
    </row>
    <row r="50" spans="1:13" ht="12" customHeight="1">
      <c r="A50" s="27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f>SUM(B50:K50)</f>
        <v>0</v>
      </c>
      <c r="M50" s="40"/>
    </row>
    <row r="51" spans="1:13" ht="18.75" customHeight="1">
      <c r="A51" s="19" t="s">
        <v>43</v>
      </c>
      <c r="B51" s="41">
        <f aca="true" t="shared" si="12" ref="B51:K51">IF(B18+B29+B42+B52&lt;0,0,B18+B29+B52)</f>
        <v>109217.27000000014</v>
      </c>
      <c r="C51" s="41">
        <f t="shared" si="12"/>
        <v>595490.94</v>
      </c>
      <c r="D51" s="41">
        <f t="shared" si="12"/>
        <v>1889626.6400000004</v>
      </c>
      <c r="E51" s="41">
        <f t="shared" si="12"/>
        <v>2553987.1</v>
      </c>
      <c r="F51" s="41">
        <f t="shared" si="12"/>
        <v>1454234.71</v>
      </c>
      <c r="G51" s="41">
        <f t="shared" si="12"/>
        <v>948469.51</v>
      </c>
      <c r="H51" s="41">
        <f t="shared" si="12"/>
        <v>454135.95</v>
      </c>
      <c r="I51" s="41">
        <f t="shared" si="12"/>
        <v>544730.8000000002</v>
      </c>
      <c r="J51" s="41">
        <f t="shared" si="12"/>
        <v>831384.54</v>
      </c>
      <c r="K51" s="41">
        <f t="shared" si="12"/>
        <v>1075931.0899999999</v>
      </c>
      <c r="L51" s="42">
        <f>SUM(B51:K51)</f>
        <v>10457208.55</v>
      </c>
      <c r="M51" s="53"/>
    </row>
    <row r="52" spans="1:12" ht="18.75" customHeight="1">
      <c r="A52" s="27" t="s">
        <v>44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f>SUM(C52:K52)</f>
        <v>0</v>
      </c>
    </row>
    <row r="53" spans="1:13" ht="18.75" customHeight="1">
      <c r="A53" s="27" t="s">
        <v>45</v>
      </c>
      <c r="B53" s="33">
        <f aca="true" t="shared" si="13" ref="B53:K53">IF(B18+B29+B42+B52&gt;0,0,B18+B29+B52)</f>
        <v>0</v>
      </c>
      <c r="C53" s="33">
        <f t="shared" si="13"/>
        <v>0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 t="shared" si="13"/>
        <v>0</v>
      </c>
      <c r="K53" s="33">
        <f t="shared" si="13"/>
        <v>0</v>
      </c>
      <c r="L53" s="17">
        <f>SUM(C53:K53)</f>
        <v>0</v>
      </c>
      <c r="M53"/>
    </row>
    <row r="54" spans="1:12" ht="12" customHeight="1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" customHeight="1">
      <c r="A56" s="9"/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/>
      <c r="L56" s="44"/>
    </row>
    <row r="57" spans="1:13" ht="18.75" customHeight="1">
      <c r="A57" s="45" t="s">
        <v>46</v>
      </c>
      <c r="B57" s="41">
        <f>SUM(B58:B71)</f>
        <v>109217.28</v>
      </c>
      <c r="C57" s="41">
        <f aca="true" t="shared" si="14" ref="C57:J57">SUM(C58:C69)</f>
        <v>595490.9400000001</v>
      </c>
      <c r="D57" s="41">
        <f t="shared" si="14"/>
        <v>1889626.64</v>
      </c>
      <c r="E57" s="41">
        <f t="shared" si="14"/>
        <v>2553987.1</v>
      </c>
      <c r="F57" s="41">
        <f t="shared" si="14"/>
        <v>1454234.71</v>
      </c>
      <c r="G57" s="41">
        <f t="shared" si="14"/>
        <v>948469.52</v>
      </c>
      <c r="H57" s="41">
        <f t="shared" si="14"/>
        <v>454135.95</v>
      </c>
      <c r="I57" s="41">
        <f>SUM(I58:I72)</f>
        <v>544730.8</v>
      </c>
      <c r="J57" s="41">
        <f t="shared" si="14"/>
        <v>831384.54</v>
      </c>
      <c r="K57" s="41">
        <f>SUM(K58:K71)</f>
        <v>1075931.0799999998</v>
      </c>
      <c r="L57" s="46">
        <f>SUM(B57:K57)</f>
        <v>10457208.56</v>
      </c>
      <c r="M57" s="40"/>
    </row>
    <row r="58" spans="1:13" ht="18.75" customHeight="1">
      <c r="A58" s="47" t="s">
        <v>47</v>
      </c>
      <c r="B58" s="48">
        <v>109217.28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aca="true" t="shared" si="15" ref="L58:L69">SUM(B58:K58)</f>
        <v>109217.28</v>
      </c>
      <c r="M58" s="40"/>
    </row>
    <row r="59" spans="1:12" ht="18.75" customHeight="1">
      <c r="A59" s="47" t="s">
        <v>57</v>
      </c>
      <c r="B59" s="17">
        <v>0</v>
      </c>
      <c r="C59" s="48">
        <v>512759.45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512759.45</v>
      </c>
    </row>
    <row r="60" spans="1:12" ht="18.75" customHeight="1">
      <c r="A60" s="47" t="s">
        <v>58</v>
      </c>
      <c r="B60" s="17">
        <v>0</v>
      </c>
      <c r="C60" s="48">
        <v>82731.49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82731.49</v>
      </c>
    </row>
    <row r="61" spans="1:12" ht="18.75" customHeight="1">
      <c r="A61" s="47" t="s">
        <v>48</v>
      </c>
      <c r="B61" s="17">
        <v>0</v>
      </c>
      <c r="C61" s="17">
        <v>0</v>
      </c>
      <c r="D61" s="48">
        <v>1889626.64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1889626.64</v>
      </c>
    </row>
    <row r="62" spans="1:12" ht="18.75" customHeight="1">
      <c r="A62" s="47" t="s">
        <v>49</v>
      </c>
      <c r="B62" s="17">
        <v>0</v>
      </c>
      <c r="C62" s="17">
        <v>0</v>
      </c>
      <c r="D62" s="17">
        <v>0</v>
      </c>
      <c r="E62" s="48">
        <v>2553987.1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2553987.1</v>
      </c>
    </row>
    <row r="63" spans="1:12" ht="18.75" customHeight="1">
      <c r="A63" s="47" t="s">
        <v>50</v>
      </c>
      <c r="B63" s="17">
        <v>0</v>
      </c>
      <c r="C63" s="17">
        <v>0</v>
      </c>
      <c r="D63" s="17">
        <v>0</v>
      </c>
      <c r="E63" s="17">
        <v>0</v>
      </c>
      <c r="F63" s="48">
        <v>1454234.71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1454234.71</v>
      </c>
    </row>
    <row r="64" spans="1:12" ht="18.75" customHeight="1">
      <c r="A64" s="47" t="s">
        <v>51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48">
        <v>948469.52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948469.52</v>
      </c>
    </row>
    <row r="65" spans="1:12" ht="18.75" customHeight="1">
      <c r="A65" s="47" t="s">
        <v>52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8">
        <v>454135.95</v>
      </c>
      <c r="I65" s="17">
        <v>0</v>
      </c>
      <c r="J65" s="17">
        <v>0</v>
      </c>
      <c r="K65" s="17">
        <v>0</v>
      </c>
      <c r="L65" s="46">
        <f t="shared" si="15"/>
        <v>454135.95</v>
      </c>
    </row>
    <row r="66" spans="1:12" ht="18.75" customHeight="1">
      <c r="A66" s="47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5"/>
        <v>0</v>
      </c>
    </row>
    <row r="67" spans="1:12" ht="18.75" customHeight="1">
      <c r="A67" s="47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48">
        <v>831384.54</v>
      </c>
      <c r="K67" s="17">
        <v>0</v>
      </c>
      <c r="L67" s="46">
        <f t="shared" si="15"/>
        <v>831384.54</v>
      </c>
    </row>
    <row r="68" spans="1:12" ht="18.75" customHeight="1">
      <c r="A68" s="47" t="s">
        <v>65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635138.4199999999</v>
      </c>
      <c r="L68" s="46">
        <f t="shared" si="15"/>
        <v>635138.4199999999</v>
      </c>
    </row>
    <row r="69" spans="1:12" ht="18.75" customHeight="1">
      <c r="A69" s="47" t="s">
        <v>66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9">
        <v>440792.66</v>
      </c>
      <c r="L69" s="46">
        <f t="shared" si="15"/>
        <v>440792.66</v>
      </c>
    </row>
    <row r="70" spans="1:12" ht="18.75" customHeight="1">
      <c r="A70" s="47" t="s">
        <v>67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47" t="s">
        <v>68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78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544730.8</v>
      </c>
      <c r="J72" s="52">
        <v>0</v>
      </c>
      <c r="K72" s="52">
        <v>0</v>
      </c>
      <c r="L72" s="51">
        <f>SUM(B72:K72)</f>
        <v>544730.8</v>
      </c>
    </row>
    <row r="73" spans="1:12" ht="18" customHeight="1">
      <c r="A73" s="55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55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2022-07-29T13:16:56Z</dcterms:modified>
  <cp:category/>
  <cp:version/>
  <cp:contentType/>
  <cp:contentStatus/>
</cp:coreProperties>
</file>