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<sst xmlns="http://schemas.openxmlformats.org/spreadsheetml/2006/main" count="81" uniqueCount="80">
  <si>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</si>
  <si>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</si>
  <si>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</si>
  <si>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</si>
  <si>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</si>
  <si>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</si>
  <si>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</si>
  <si>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</si>
  <si>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</si>
  <si>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</si>
  <si>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</si>
  <si>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</si>
  <si>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</si>
  <si>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</si>
  <si>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</si>
  <si>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</si>
  <si>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</si>
  <si>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</si>
  <si>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</si>
  <si>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</si>
  <si>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</si>
  <si>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</si>
  <si>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</si>
  <si>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</si>
  <si>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</si>
  <si>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</si>
  <si>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</si>
  <si>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</si>
  <si>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</si>
  <si>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</si>
  <si>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</si>
  <si>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</si>
  <si>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</si>
  <si>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</si>
  <si>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</si>
  <si>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</si>
  <si>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</si>
  <si>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</si>
  <si>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</si>
  <si>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</si>
  <si>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</si>
  <si>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</si>
  <si>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</si>
  <si>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</si>
  <si>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</si>
  <si>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</si>
  <si>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</si>
  <si>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</si>
  <si>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</si>
  <si>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</si>
  <si>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</si>
  <si>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</si>
  <si>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</si>
  <si>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</si>
  <si>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</si>
  <si>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</si>
  <si>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</si>
  <si>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</si>
  <si>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</si>
  <si>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</si>
  <si>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</si>
  <si>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</si>
  <si>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</si>
  <si>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</si>
  <si>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</si>
  <si>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</si>
  <si>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</si>
  <si>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</si>
  <si>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</si>
  <si>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</si>
  <si>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</si>
  <si>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</si>
  <si>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</si>
  <si>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21/07/22 - VENCIMENTO 28/07/22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</si>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</sst>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82091</v>
      </c>
      <c r="C7" s="10">
        <f>C8+C11</f>
        <v>95808</v>
      </c>
      <c r="D7" s="10">
        <f aca="true" t="shared" si="0" ref="D7:K7">D8+D11</f>
        <v>286023</v>
      </c>
      <c r="E7" s="10">
        <f t="shared" si="0"/>
        <v>221261</v>
      </c>
      <c r="F7" s="10">
        <f t="shared" si="0"/>
        <v>237910</v>
      </c>
      <c r="G7" s="10">
        <f t="shared" si="0"/>
        <v>131554</v>
      </c>
      <c r="H7" s="10">
        <f t="shared" si="0"/>
        <v>71656</v>
      </c>
      <c r="I7" s="10">
        <f t="shared" si="0"/>
        <v>107771</v>
      </c>
      <c r="J7" s="10">
        <f t="shared" si="0"/>
        <v>106996</v>
      </c>
      <c r="K7" s="10">
        <f t="shared" si="0"/>
        <v>198470</v>
      </c>
      <c r="L7" s="10">
        <f>SUM(B7:K7)</f>
        <v>1539540</v>
      </c>
      <c r="M7" s="11"/>
    </row>
    <row r="8" spans="1:13" ht="17.25" customHeight="1">
      <c r="A8" s="12" t="s">
        <v>18</v>
      </c>
      <c r="B8" s="13">
        <f>B9+B10</f>
        <v>5892</v>
      </c>
      <c r="C8" s="13">
        <f aca="true" t="shared" si="1" ref="C8:K8">C9+C10</f>
        <v>6083</v>
      </c>
      <c r="D8" s="13">
        <f t="shared" si="1"/>
        <v>18474</v>
      </c>
      <c r="E8" s="13">
        <f t="shared" si="1"/>
        <v>12686</v>
      </c>
      <c r="F8" s="13">
        <f t="shared" si="1"/>
        <v>12657</v>
      </c>
      <c r="G8" s="13">
        <f t="shared" si="1"/>
        <v>9615</v>
      </c>
      <c r="H8" s="13">
        <f t="shared" si="1"/>
        <v>4598</v>
      </c>
      <c r="I8" s="13">
        <f t="shared" si="1"/>
        <v>5283</v>
      </c>
      <c r="J8" s="13">
        <f t="shared" si="1"/>
        <v>6888</v>
      </c>
      <c r="K8" s="13">
        <f t="shared" si="1"/>
        <v>11543</v>
      </c>
      <c r="L8" s="13">
        <f>SUM(B8:K8)</f>
        <v>93719</v>
      </c>
      <c r="M8"/>
    </row>
    <row r="9" spans="1:13" ht="17.25" customHeight="1">
      <c r="A9" s="14" t="s">
        <v>19</v>
      </c>
      <c r="B9" s="15">
        <v>5892</v>
      </c>
      <c r="C9" s="15">
        <v>6083</v>
      </c>
      <c r="D9" s="15">
        <v>18474</v>
      </c>
      <c r="E9" s="15">
        <v>12686</v>
      </c>
      <c r="F9" s="15">
        <v>12657</v>
      </c>
      <c r="G9" s="15">
        <v>9615</v>
      </c>
      <c r="H9" s="15">
        <v>4552</v>
      </c>
      <c r="I9" s="15">
        <v>5283</v>
      </c>
      <c r="J9" s="15">
        <v>6888</v>
      </c>
      <c r="K9" s="15">
        <v>11543</v>
      </c>
      <c r="L9" s="13">
        <f>SUM(B9:K9)</f>
        <v>93673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>SUM(B10:K10)</f>
        <v>46</v>
      </c>
      <c r="M10"/>
    </row>
    <row r="11" spans="1:13" ht="17.25" customHeight="1">
      <c r="A11" s="12" t="s">
        <v>21</v>
      </c>
      <c r="B11" s="15">
        <v>76199</v>
      </c>
      <c r="C11" s="15">
        <v>89725</v>
      </c>
      <c r="D11" s="15">
        <v>267549</v>
      </c>
      <c r="E11" s="15">
        <v>208575</v>
      </c>
      <c r="F11" s="15">
        <v>225253</v>
      </c>
      <c r="G11" s="15">
        <v>121939</v>
      </c>
      <c r="H11" s="15">
        <v>67058</v>
      </c>
      <c r="I11" s="15">
        <v>102488</v>
      </c>
      <c r="J11" s="15">
        <v>100108</v>
      </c>
      <c r="K11" s="15">
        <v>186927</v>
      </c>
      <c r="L11" s="13">
        <f>SUM(B11:K11)</f>
        <v>1445821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1.245316251258653</v>
      </c>
      <c r="C16" s="22">
        <v>1.215543567567677</v>
      </c>
      <c r="D16" s="22">
        <v>1.07511974015106</v>
      </c>
      <c r="E16" s="22">
        <v>1.13387908019549</v>
      </c>
      <c r="F16" s="22">
        <v>1.24070209466047</v>
      </c>
      <c r="G16" s="22">
        <v>1.227659311166022</v>
      </c>
      <c r="H16" s="22">
        <v>1.112008077889263</v>
      </c>
      <c r="I16" s="22">
        <v>1.178733598941071</v>
      </c>
      <c r="J16" s="22">
        <v>1.343181066814636</v>
      </c>
      <c r="K16" s="22">
        <v>1.112325572839592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78</v>
      </c>
      <c r="B18" s="25">
        <f>SUM(B19:B28)</f>
        <v>737798.6900000001</v>
      </c>
      <c r="C18" s="25">
        <f aca="true" t="shared" si="2" ref="C18:K18">SUM(C19:C28)</f>
        <v>491511.32999999996</v>
      </c>
      <c r="D18" s="25">
        <f t="shared" si="2"/>
        <v>1558507.4300000004</v>
      </c>
      <c r="E18" s="25">
        <f t="shared" si="2"/>
        <v>1278600</v>
      </c>
      <c r="F18" s="25">
        <f t="shared" si="2"/>
        <v>1343821.9399999997</v>
      </c>
      <c r="G18" s="25">
        <f t="shared" si="2"/>
        <v>810020.03</v>
      </c>
      <c r="H18" s="25">
        <f t="shared" si="2"/>
        <v>442853.93000000005</v>
      </c>
      <c r="I18" s="25">
        <f t="shared" si="2"/>
        <v>572504.3400000001</v>
      </c>
      <c r="J18" s="25">
        <f t="shared" si="2"/>
        <v>701343.31</v>
      </c>
      <c r="K18" s="25">
        <f t="shared" si="2"/>
        <v>880151.1799999998</v>
      </c>
      <c r="L18" s="25">
        <f>SUM(B18:K18)</f>
        <v>8817112.18</v>
      </c>
      <c r="M18"/>
    </row>
    <row r="19" spans="1:13" ht="17.25" customHeight="1">
      <c r="A19" s="26" t="s">
        <v>24</v>
      </c>
      <c r="B19" s="60">
        <f>ROUND((B13+B14)*B7,2)</f>
        <v>587689.47</v>
      </c>
      <c r="C19" s="60">
        <f aca="true" t="shared" si="3" ref="C19:K19">ROUND((C13+C14)*C7,2)</f>
        <v>393157.71</v>
      </c>
      <c r="D19" s="60">
        <f t="shared" si="3"/>
        <v>1396936.33</v>
      </c>
      <c r="E19" s="60">
        <f t="shared" si="3"/>
        <v>1094622.42</v>
      </c>
      <c r="F19" s="60">
        <f t="shared" si="3"/>
        <v>1039952.19</v>
      </c>
      <c r="G19" s="60">
        <f t="shared" si="3"/>
        <v>632301.15</v>
      </c>
      <c r="H19" s="60">
        <f t="shared" si="3"/>
        <v>379375.53</v>
      </c>
      <c r="I19" s="60">
        <f t="shared" si="3"/>
        <v>473071.58</v>
      </c>
      <c r="J19" s="60">
        <f t="shared" si="3"/>
        <v>505823.59</v>
      </c>
      <c r="K19" s="60">
        <f t="shared" si="3"/>
        <v>766193.44</v>
      </c>
      <c r="L19" s="33">
        <f>SUM(B19:K19)</f>
        <v>7269123.41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144169.78</v>
      </c>
      <c r="C20" s="33">
        <f t="shared" si="4"/>
        <v>84742.62</v>
      </c>
      <c r="D20" s="33">
        <f t="shared" si="4"/>
        <v>104937.49</v>
      </c>
      <c r="E20" s="33">
        <f t="shared" si="4"/>
        <v>146547.04</v>
      </c>
      <c r="F20" s="33">
        <f t="shared" si="4"/>
        <v>250318.67</v>
      </c>
      <c r="G20" s="33">
        <f t="shared" si="4"/>
        <v>143949.24</v>
      </c>
      <c r="H20" s="33">
        <f t="shared" si="4"/>
        <v>42493.12</v>
      </c>
      <c r="I20" s="33">
        <f t="shared" si="4"/>
        <v>84553.79</v>
      </c>
      <c r="J20" s="33">
        <f t="shared" si="4"/>
        <v>173589.08</v>
      </c>
      <c r="K20" s="33">
        <f t="shared" si="4"/>
        <v>86063.12</v>
      </c>
      <c r="L20" s="33">
        <f aca="true" t="shared" si="5" ref="L19:L26">SUM(B20:K20)</f>
        <v>1261363.9500000002</v>
      </c>
      <c r="M20"/>
    </row>
    <row r="21" spans="1:13" ht="17.25" customHeight="1">
      <c r="A21" s="27" t="s">
        <v>26</v>
      </c>
      <c r="B21" s="33">
        <v>3143.1</v>
      </c>
      <c r="C21" s="33">
        <v>11150.32</v>
      </c>
      <c r="D21" s="33">
        <v>50754.8</v>
      </c>
      <c r="E21" s="33">
        <v>32099.23</v>
      </c>
      <c r="F21" s="33">
        <v>49849.09</v>
      </c>
      <c r="G21" s="33">
        <v>32608.4</v>
      </c>
      <c r="H21" s="33">
        <v>18607.38</v>
      </c>
      <c r="I21" s="33">
        <v>12302.44</v>
      </c>
      <c r="J21" s="33">
        <v>17443.4</v>
      </c>
      <c r="K21" s="33">
        <v>23062.27</v>
      </c>
      <c r="L21" s="33">
        <f t="shared" si="5"/>
        <v>251020.42999999996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612.22</v>
      </c>
      <c r="C24" s="33">
        <v>406.41</v>
      </c>
      <c r="D24" s="33">
        <v>1289.58</v>
      </c>
      <c r="E24" s="33">
        <v>1057.72</v>
      </c>
      <c r="F24" s="33">
        <v>1112.42</v>
      </c>
      <c r="G24" s="33">
        <v>672.14</v>
      </c>
      <c r="H24" s="33">
        <v>367.33</v>
      </c>
      <c r="I24" s="33">
        <v>474.15</v>
      </c>
      <c r="J24" s="33">
        <v>580.96</v>
      </c>
      <c r="K24" s="33">
        <v>729.46</v>
      </c>
      <c r="L24" s="33">
        <f t="shared" si="5"/>
        <v>7302.39</v>
      </c>
      <c r="M24"/>
    </row>
    <row r="25" spans="1:13" ht="17.25" customHeight="1">
      <c r="A25" s="27" t="s">
        <v>76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77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-131578.2</v>
      </c>
      <c r="C29" s="33">
        <f t="shared" si="6"/>
        <v>-29025.11</v>
      </c>
      <c r="D29" s="33">
        <f t="shared" si="6"/>
        <v>-88456.47</v>
      </c>
      <c r="E29" s="33">
        <f t="shared" si="6"/>
        <v>-67218.60999999991</v>
      </c>
      <c r="F29" s="33">
        <f t="shared" si="6"/>
        <v>-61876.58</v>
      </c>
      <c r="G29" s="33">
        <f t="shared" si="6"/>
        <v>-46043.55</v>
      </c>
      <c r="H29" s="33">
        <f t="shared" si="6"/>
        <v>-31556</v>
      </c>
      <c r="I29" s="33">
        <f t="shared" si="6"/>
        <v>-35414.49</v>
      </c>
      <c r="J29" s="33">
        <f t="shared" si="6"/>
        <v>-33537.71</v>
      </c>
      <c r="K29" s="33">
        <f t="shared" si="6"/>
        <v>-54845.45</v>
      </c>
      <c r="L29" s="33">
        <f aca="true" t="shared" si="7" ref="L29:L36">SUM(B29:K29)</f>
        <v>-579552.1699999998</v>
      </c>
      <c r="M29"/>
    </row>
    <row r="30" spans="1:13" ht="18.75" customHeight="1">
      <c r="A30" s="27" t="s">
        <v>30</v>
      </c>
      <c r="B30" s="33">
        <f>B31+B32+B33+B34</f>
        <v>-25924.8</v>
      </c>
      <c r="C30" s="33">
        <f aca="true" t="shared" si="8" ref="C30:K30">C31+C32+C33+C34</f>
        <v>-26765.2</v>
      </c>
      <c r="D30" s="33">
        <f t="shared" si="8"/>
        <v>-81285.6</v>
      </c>
      <c r="E30" s="33">
        <f t="shared" si="8"/>
        <v>-55818.4</v>
      </c>
      <c r="F30" s="33">
        <f t="shared" si="8"/>
        <v>-55690.8</v>
      </c>
      <c r="G30" s="33">
        <f t="shared" si="8"/>
        <v>-42306</v>
      </c>
      <c r="H30" s="33">
        <f t="shared" si="8"/>
        <v>-20028.8</v>
      </c>
      <c r="I30" s="33">
        <f t="shared" si="8"/>
        <v>-32777.93</v>
      </c>
      <c r="J30" s="33">
        <f t="shared" si="8"/>
        <v>-30307.2</v>
      </c>
      <c r="K30" s="33">
        <f t="shared" si="8"/>
        <v>-50789.2</v>
      </c>
      <c r="L30" s="33">
        <f t="shared" si="7"/>
        <v>-421693.93</v>
      </c>
      <c r="M30"/>
    </row>
    <row r="31" spans="1:13" s="36" customFormat="1" ht="18.75" customHeight="1">
      <c r="A31" s="34" t="s">
        <v>55</v>
      </c>
      <c r="B31" s="33">
        <f>-ROUND((B9)*$E$3,2)</f>
        <v>-25924.8</v>
      </c>
      <c r="C31" s="33">
        <f aca="true" t="shared" si="9" ref="C31:K31">-ROUND((C9)*$E$3,2)</f>
        <v>-26765.2</v>
      </c>
      <c r="D31" s="33">
        <f t="shared" si="9"/>
        <v>-81285.6</v>
      </c>
      <c r="E31" s="33">
        <f t="shared" si="9"/>
        <v>-55818.4</v>
      </c>
      <c r="F31" s="33">
        <f t="shared" si="9"/>
        <v>-55690.8</v>
      </c>
      <c r="G31" s="33">
        <f t="shared" si="9"/>
        <v>-42306</v>
      </c>
      <c r="H31" s="33">
        <f t="shared" si="9"/>
        <v>-20028.8</v>
      </c>
      <c r="I31" s="33">
        <f t="shared" si="9"/>
        <v>-23245.2</v>
      </c>
      <c r="J31" s="33">
        <f t="shared" si="9"/>
        <v>-30307.2</v>
      </c>
      <c r="K31" s="33">
        <f t="shared" si="9"/>
        <v>-50789.2</v>
      </c>
      <c r="L31" s="33">
        <f t="shared" si="7"/>
        <v>-412161.2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-9532.73</v>
      </c>
      <c r="J34" s="17">
        <v>0</v>
      </c>
      <c r="K34" s="17">
        <v>0</v>
      </c>
      <c r="L34" s="33">
        <f t="shared" si="7"/>
        <v>-9532.73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-2259.91</v>
      </c>
      <c r="D35" s="38">
        <f t="shared" si="10"/>
        <v>-7170.87</v>
      </c>
      <c r="E35" s="38">
        <f t="shared" si="10"/>
        <v>-11400.209999999908</v>
      </c>
      <c r="F35" s="38">
        <f t="shared" si="10"/>
        <v>-6185.78</v>
      </c>
      <c r="G35" s="38">
        <f t="shared" si="10"/>
        <v>-3737.55</v>
      </c>
      <c r="H35" s="38">
        <f t="shared" si="10"/>
        <v>-11527.2</v>
      </c>
      <c r="I35" s="38">
        <f t="shared" si="10"/>
        <v>-2636.56</v>
      </c>
      <c r="J35" s="38">
        <f t="shared" si="10"/>
        <v>-3230.51</v>
      </c>
      <c r="K35" s="38">
        <f t="shared" si="10"/>
        <v>-4056.25</v>
      </c>
      <c r="L35" s="33">
        <f t="shared" si="7"/>
        <v>-157858.23999999993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-2259.91</v>
      </c>
      <c r="D46" s="17">
        <v>-7170.87</v>
      </c>
      <c r="E46" s="17">
        <v>-5881.56</v>
      </c>
      <c r="F46" s="17">
        <v>-6185.78</v>
      </c>
      <c r="G46" s="17">
        <v>-3737.55</v>
      </c>
      <c r="H46" s="17">
        <v>-2042.61</v>
      </c>
      <c r="I46" s="17">
        <v>-2636.56</v>
      </c>
      <c r="J46" s="17">
        <v>-3230.51</v>
      </c>
      <c r="K46" s="17">
        <v>-4056.25</v>
      </c>
      <c r="L46" s="30">
        <f t="shared" si="11"/>
        <v>-40605.950000000004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606220.49</v>
      </c>
      <c r="C50" s="41">
        <f>IF(C18+C29+C42+C51&lt;0,0,C18+C29+C51)</f>
        <v>462486.22</v>
      </c>
      <c r="D50" s="41">
        <f>IF(D18+D29+D42+D51&lt;0,0,D18+D29+D51)</f>
        <v>1470050.9600000004</v>
      </c>
      <c r="E50" s="41">
        <f>IF(E18+E29+E42+E51&lt;0,0,E18+E29+E51)</f>
        <v>1211381.3900000001</v>
      </c>
      <c r="F50" s="41">
        <f>IF(F18+F29+F42+F51&lt;0,0,F18+F29+F51)</f>
        <v>1281945.3599999996</v>
      </c>
      <c r="G50" s="41">
        <f>IF(G18+G29+G42+G51&lt;0,0,G18+G29+G51)</f>
        <v>763976.48</v>
      </c>
      <c r="H50" s="41">
        <f>IF(H18+H29+H42+H51&lt;0,0,H18+H29+H51)</f>
        <v>411297.93000000005</v>
      </c>
      <c r="I50" s="41">
        <f>IF(I18+I29+I42+I51&lt;0,0,I18+I29+I51)</f>
        <v>537089.8500000001</v>
      </c>
      <c r="J50" s="41">
        <f>IF(J18+J29+J42+J51&lt;0,0,J18+J29+J51)</f>
        <v>667805.6000000001</v>
      </c>
      <c r="K50" s="41">
        <f>IF(K18+K29+K42+K51&lt;0,0,K18+K29+K51)</f>
        <v>825305.7299999999</v>
      </c>
      <c r="L50" s="42">
        <f>SUM(B50:K50)</f>
        <v>8237560.009999999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606220.49</v>
      </c>
      <c r="C56" s="41">
        <f aca="true" t="shared" si="12" ref="C56:J56">SUM(C57:C68)</f>
        <v>462486.21</v>
      </c>
      <c r="D56" s="41">
        <f t="shared" si="12"/>
        <v>1470050.97</v>
      </c>
      <c r="E56" s="41">
        <f t="shared" si="12"/>
        <v>1211381.39</v>
      </c>
      <c r="F56" s="41">
        <f t="shared" si="12"/>
        <v>1281945.36</v>
      </c>
      <c r="G56" s="41">
        <f t="shared" si="12"/>
        <v>763976.48</v>
      </c>
      <c r="H56" s="41">
        <f t="shared" si="12"/>
        <v>411297.93</v>
      </c>
      <c r="I56" s="41">
        <f>SUM(I57:I71)</f>
        <v>537089.85</v>
      </c>
      <c r="J56" s="41">
        <f t="shared" si="12"/>
        <v>667805.6</v>
      </c>
      <c r="K56" s="41">
        <f>SUM(K57:K70)</f>
        <v>825305.72</v>
      </c>
      <c r="L56" s="46">
        <f>SUM(B56:K56)</f>
        <v>8237559.999999999</v>
      </c>
      <c r="M56" s="40"/>
    </row>
    <row r="57" spans="1:13" ht="18.75" customHeight="1">
      <c r="A57" s="47" t="s">
        <v>48</v>
      </c>
      <c r="B57" s="48">
        <v>606220.49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606220.49</v>
      </c>
      <c r="M57" s="40"/>
    </row>
    <row r="58" spans="1:12" ht="18.75" customHeight="1">
      <c r="A58" s="47" t="s">
        <v>58</v>
      </c>
      <c r="B58" s="17">
        <v>0</v>
      </c>
      <c r="C58" s="48">
        <v>404166.7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404166.7</v>
      </c>
    </row>
    <row r="59" spans="1:12" ht="18.75" customHeight="1">
      <c r="A59" s="47" t="s">
        <v>59</v>
      </c>
      <c r="B59" s="17">
        <v>0</v>
      </c>
      <c r="C59" s="48">
        <v>58319.51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58319.51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1470050.97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1470050.97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1211381.39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1211381.39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1281945.36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1281945.36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763976.48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763976.48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411297.93</v>
      </c>
      <c r="I64" s="17">
        <v>0</v>
      </c>
      <c r="J64" s="17">
        <v>0</v>
      </c>
      <c r="K64" s="17">
        <v>0</v>
      </c>
      <c r="L64" s="46">
        <f t="shared" si="13"/>
        <v>411297.93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667805.6</v>
      </c>
      <c r="K66" s="17">
        <v>0</v>
      </c>
      <c r="L66" s="46">
        <f t="shared" si="13"/>
        <v>667805.6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474633.32</v>
      </c>
      <c r="L67" s="46">
        <f t="shared" si="13"/>
        <v>474633.32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350672.4</v>
      </c>
      <c r="L68" s="46">
        <f t="shared" si="13"/>
        <v>350672.4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537089.85</v>
      </c>
      <c r="J71" s="52">
        <v>0</v>
      </c>
      <c r="K71" s="52">
        <v>0</v>
      </c>
      <c r="L71" s="51">
        <f>SUM(B71:K71)</f>
        <v>537089.85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2022-07-28T18:34:18Z</dcterms:modified>
  <cp:category/>
  <cp:version/>
  <cp:contentType/>
  <cp:contentStatus/>
</cp:coreProperties>
</file>