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<sst xmlns="http://schemas.openxmlformats.org/spreadsheetml/2006/main" count="81" uniqueCount="80">
  <si>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</si>
  <si>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</si>
  <si>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</si>
  <si>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</si>
  <si>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</si>
  <si>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</si>
  <si>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</si>
  <si>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</si>
  <si>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</si>
  <si>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</si>
  <si>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</si>
  <si>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</si>
  <si>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</si>
  <si>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</si>
  <si>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</si>
  <si>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</si>
  <si>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</si>
  <si>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</si>
  <si>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</si>
  <si>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</si>
  <si>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</si>
  <si>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</si>
  <si>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</si>
  <si>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</si>
  <si>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</si>
  <si>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</si>
  <si>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</si>
  <si>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</si>
  <si>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</si>
  <si>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</si>
  <si>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</si>
  <si>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</si>
  <si>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</si>
  <si>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</si>
  <si>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</si>
  <si>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</si>
  <si>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</si>
  <si>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</si>
  <si>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</si>
  <si>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</si>
  <si>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</si>
  <si>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</si>
  <si>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</si>
  <si>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</si>
  <si>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</si>
  <si>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</si>
  <si>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</si>
  <si>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</si>
  <si>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</si>
  <si>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</si>
  <si>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</si>
  <si>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</si>
  <si>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</si>
  <si>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</si>
  <si>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</si>
  <si>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</si>
  <si>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</si>
  <si>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</si>
  <si>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</si>
  <si>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</si>
  <si>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</si>
  <si>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</si>
  <si>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</si>
  <si>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</si>
  <si>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</si>
  <si>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</si>
  <si>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</si>
  <si>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</si>
  <si>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</si>
  <si>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</si>
  <si>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</si>
  <si>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</si>
  <si>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</si>
  <si>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</si>
  <si>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17/07/22 - VENCIMENTO 22/07/22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</si>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</sst>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20142</v>
      </c>
      <c r="C7" s="10">
        <f>C8+C11</f>
        <v>28227</v>
      </c>
      <c r="D7" s="10">
        <f aca="true" t="shared" si="0" ref="D7:K7">D8+D11</f>
        <v>89937</v>
      </c>
      <c r="E7" s="10">
        <f t="shared" si="0"/>
        <v>76319</v>
      </c>
      <c r="F7" s="10">
        <f t="shared" si="0"/>
        <v>83701</v>
      </c>
      <c r="G7" s="10">
        <f t="shared" si="0"/>
        <v>35398</v>
      </c>
      <c r="H7" s="10">
        <f t="shared" si="0"/>
        <v>21248</v>
      </c>
      <c r="I7" s="10">
        <f t="shared" si="0"/>
        <v>37852</v>
      </c>
      <c r="J7" s="10">
        <f t="shared" si="0"/>
        <v>22180</v>
      </c>
      <c r="K7" s="10">
        <f t="shared" si="0"/>
        <v>66636</v>
      </c>
      <c r="L7" s="10">
        <f>SUM(B7:K7)</f>
        <v>481640</v>
      </c>
      <c r="M7" s="11"/>
    </row>
    <row r="8" spans="1:13" ht="17.25" customHeight="1">
      <c r="A8" s="12" t="s">
        <v>18</v>
      </c>
      <c r="B8" s="13">
        <f>B9+B10</f>
        <v>1953</v>
      </c>
      <c r="C8" s="13">
        <f aca="true" t="shared" si="1" ref="C8:K8">C9+C10</f>
        <v>2443</v>
      </c>
      <c r="D8" s="13">
        <f t="shared" si="1"/>
        <v>8404</v>
      </c>
      <c r="E8" s="13">
        <f t="shared" si="1"/>
        <v>6263</v>
      </c>
      <c r="F8" s="13">
        <f t="shared" si="1"/>
        <v>6746</v>
      </c>
      <c r="G8" s="13">
        <f t="shared" si="1"/>
        <v>3381</v>
      </c>
      <c r="H8" s="13">
        <f t="shared" si="1"/>
        <v>1826</v>
      </c>
      <c r="I8" s="13">
        <f t="shared" si="1"/>
        <v>2612</v>
      </c>
      <c r="J8" s="13">
        <f t="shared" si="1"/>
        <v>1620</v>
      </c>
      <c r="K8" s="13">
        <f t="shared" si="1"/>
        <v>4531</v>
      </c>
      <c r="L8" s="13">
        <f>SUM(B8:K8)</f>
        <v>39779</v>
      </c>
      <c r="M8"/>
    </row>
    <row r="9" spans="1:13" ht="17.25" customHeight="1">
      <c r="A9" s="14" t="s">
        <v>19</v>
      </c>
      <c r="B9" s="15">
        <v>1949</v>
      </c>
      <c r="C9" s="15">
        <v>2443</v>
      </c>
      <c r="D9" s="15">
        <v>8404</v>
      </c>
      <c r="E9" s="15">
        <v>6263</v>
      </c>
      <c r="F9" s="15">
        <v>6746</v>
      </c>
      <c r="G9" s="15">
        <v>3381</v>
      </c>
      <c r="H9" s="15">
        <v>1813</v>
      </c>
      <c r="I9" s="15">
        <v>2612</v>
      </c>
      <c r="J9" s="15">
        <v>1620</v>
      </c>
      <c r="K9" s="15">
        <v>4531</v>
      </c>
      <c r="L9" s="13">
        <f>SUM(B9:K9)</f>
        <v>39762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>SUM(B10:K10)</f>
        <v>17</v>
      </c>
      <c r="M10"/>
    </row>
    <row r="11" spans="1:13" ht="17.25" customHeight="1">
      <c r="A11" s="12" t="s">
        <v>21</v>
      </c>
      <c r="B11" s="15">
        <v>18189</v>
      </c>
      <c r="C11" s="15">
        <v>25784</v>
      </c>
      <c r="D11" s="15">
        <v>81533</v>
      </c>
      <c r="E11" s="15">
        <v>70056</v>
      </c>
      <c r="F11" s="15">
        <v>76955</v>
      </c>
      <c r="G11" s="15">
        <v>32017</v>
      </c>
      <c r="H11" s="15">
        <v>19422</v>
      </c>
      <c r="I11" s="15">
        <v>35240</v>
      </c>
      <c r="J11" s="15">
        <v>20560</v>
      </c>
      <c r="K11" s="15">
        <v>62105</v>
      </c>
      <c r="L11" s="13">
        <f>SUM(B11:K11)</f>
        <v>441861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1.289879298826255</v>
      </c>
      <c r="C16" s="22">
        <v>1.218088339635652</v>
      </c>
      <c r="D16" s="22">
        <v>1.086080814013399</v>
      </c>
      <c r="E16" s="22">
        <v>1.131641901087709</v>
      </c>
      <c r="F16" s="22">
        <v>1.232686788164934</v>
      </c>
      <c r="G16" s="22">
        <v>1.192879256740389</v>
      </c>
      <c r="H16" s="22">
        <v>1.160588666609958</v>
      </c>
      <c r="I16" s="22">
        <v>1.154584276098411</v>
      </c>
      <c r="J16" s="22">
        <v>1.402128486819397</v>
      </c>
      <c r="K16" s="22">
        <v>1.103037783236476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189703.36</v>
      </c>
      <c r="C18" s="25">
        <f aca="true" t="shared" si="2" ref="C18:K18">SUM(C19:C28)</f>
        <v>150415.58000000002</v>
      </c>
      <c r="D18" s="25">
        <f t="shared" si="2"/>
        <v>509446.43</v>
      </c>
      <c r="E18" s="25">
        <f t="shared" si="2"/>
        <v>453095.93999999994</v>
      </c>
      <c r="F18" s="25">
        <f t="shared" si="2"/>
        <v>476811.73000000004</v>
      </c>
      <c r="G18" s="25">
        <f t="shared" si="2"/>
        <v>218989.01</v>
      </c>
      <c r="H18" s="25">
        <f t="shared" si="2"/>
        <v>141570.54</v>
      </c>
      <c r="I18" s="25">
        <f t="shared" si="2"/>
        <v>199335.90000000002</v>
      </c>
      <c r="J18" s="25">
        <f t="shared" si="2"/>
        <v>159745.08</v>
      </c>
      <c r="K18" s="25">
        <f t="shared" si="2"/>
        <v>301263.78</v>
      </c>
      <c r="L18" s="25">
        <f>SUM(B18:K18)</f>
        <v>2800377.3499999996</v>
      </c>
      <c r="M18"/>
    </row>
    <row r="19" spans="1:13" ht="17.25" customHeight="1">
      <c r="A19" s="26" t="s">
        <v>24</v>
      </c>
      <c r="B19" s="60">
        <f>ROUND((B13+B14)*B7,2)</f>
        <v>144196.58</v>
      </c>
      <c r="C19" s="60">
        <f aca="true" t="shared" si="3" ref="C19:K19">ROUND((C13+C14)*C7,2)</f>
        <v>115832.32</v>
      </c>
      <c r="D19" s="60">
        <f t="shared" si="3"/>
        <v>439252.31</v>
      </c>
      <c r="E19" s="60">
        <f t="shared" si="3"/>
        <v>377565.36</v>
      </c>
      <c r="F19" s="60">
        <f t="shared" si="3"/>
        <v>365873.81</v>
      </c>
      <c r="G19" s="60">
        <f t="shared" si="3"/>
        <v>170136.95</v>
      </c>
      <c r="H19" s="60">
        <f t="shared" si="3"/>
        <v>112495.41</v>
      </c>
      <c r="I19" s="60">
        <f t="shared" si="3"/>
        <v>166155.14</v>
      </c>
      <c r="J19" s="60">
        <f t="shared" si="3"/>
        <v>104855.95</v>
      </c>
      <c r="K19" s="60">
        <f t="shared" si="3"/>
        <v>257248.28</v>
      </c>
      <c r="L19" s="33">
        <f>SUM(B19:K19)</f>
        <v>2253612.11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41799.6</v>
      </c>
      <c r="C20" s="33">
        <f t="shared" si="4"/>
        <v>25261.68</v>
      </c>
      <c r="D20" s="33">
        <f t="shared" si="4"/>
        <v>37811.2</v>
      </c>
      <c r="E20" s="33">
        <f t="shared" si="4"/>
        <v>49703.42</v>
      </c>
      <c r="F20" s="33">
        <f t="shared" si="4"/>
        <v>85134</v>
      </c>
      <c r="G20" s="33">
        <f t="shared" si="4"/>
        <v>32815.89</v>
      </c>
      <c r="H20" s="33">
        <f t="shared" si="4"/>
        <v>18065.49</v>
      </c>
      <c r="I20" s="33">
        <f t="shared" si="4"/>
        <v>25684.97</v>
      </c>
      <c r="J20" s="33">
        <f t="shared" si="4"/>
        <v>42165.56</v>
      </c>
      <c r="K20" s="33">
        <f t="shared" si="4"/>
        <v>26506.29</v>
      </c>
      <c r="L20" s="33">
        <f aca="true" t="shared" si="5" ref="L19:L26">SUM(B20:K20)</f>
        <v>384948.1</v>
      </c>
      <c r="M20"/>
    </row>
    <row r="21" spans="1:13" ht="17.25" customHeight="1">
      <c r="A21" s="27" t="s">
        <v>26</v>
      </c>
      <c r="B21" s="33">
        <v>1061.94</v>
      </c>
      <c r="C21" s="33">
        <v>6902.58</v>
      </c>
      <c r="D21" s="33">
        <v>26558.82</v>
      </c>
      <c r="E21" s="33">
        <v>20454.17</v>
      </c>
      <c r="F21" s="33">
        <v>22057.64</v>
      </c>
      <c r="G21" s="33">
        <v>15015.61</v>
      </c>
      <c r="H21" s="33">
        <v>8655.18</v>
      </c>
      <c r="I21" s="33">
        <v>4911.45</v>
      </c>
      <c r="J21" s="33">
        <v>8429.11</v>
      </c>
      <c r="K21" s="33">
        <v>12676.86</v>
      </c>
      <c r="L21" s="33">
        <f t="shared" si="5"/>
        <v>126723.36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461.12</v>
      </c>
      <c r="C24" s="33">
        <v>364.73</v>
      </c>
      <c r="D24" s="33">
        <v>1234.87</v>
      </c>
      <c r="E24" s="33">
        <v>1099.4</v>
      </c>
      <c r="F24" s="33">
        <v>1156.71</v>
      </c>
      <c r="G24" s="33">
        <v>531.46</v>
      </c>
      <c r="H24" s="33">
        <v>343.89</v>
      </c>
      <c r="I24" s="33">
        <v>481.96</v>
      </c>
      <c r="J24" s="33">
        <v>388.18</v>
      </c>
      <c r="K24" s="33">
        <v>729.46</v>
      </c>
      <c r="L24" s="33">
        <f t="shared" si="5"/>
        <v>6791.780000000001</v>
      </c>
      <c r="M24"/>
    </row>
    <row r="25" spans="1:13" ht="17.25" customHeight="1">
      <c r="A25" s="27" t="s">
        <v>77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78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-113388.78000000001</v>
      </c>
      <c r="C29" s="33">
        <f t="shared" si="6"/>
        <v>-12777.330000000002</v>
      </c>
      <c r="D29" s="33">
        <f t="shared" si="6"/>
        <v>-43844.25</v>
      </c>
      <c r="E29" s="33">
        <f t="shared" si="6"/>
        <v>-399189.2</v>
      </c>
      <c r="F29" s="33">
        <f t="shared" si="6"/>
        <v>-36114.46</v>
      </c>
      <c r="G29" s="33">
        <f t="shared" si="6"/>
        <v>-17831.67</v>
      </c>
      <c r="H29" s="33">
        <f t="shared" si="6"/>
        <v>-19374.02</v>
      </c>
      <c r="I29" s="33">
        <f t="shared" si="6"/>
        <v>-176172.81999999998</v>
      </c>
      <c r="J29" s="33">
        <f t="shared" si="6"/>
        <v>-9286.51</v>
      </c>
      <c r="K29" s="33">
        <f t="shared" si="6"/>
        <v>-23992.65</v>
      </c>
      <c r="L29" s="33">
        <f aca="true" t="shared" si="7" ref="L29:L36">SUM(B29:K29)</f>
        <v>-851971.6900000001</v>
      </c>
      <c r="M29"/>
    </row>
    <row r="30" spans="1:13" ht="18.75" customHeight="1">
      <c r="A30" s="27" t="s">
        <v>30</v>
      </c>
      <c r="B30" s="33">
        <f>B31+B32+B33+B34</f>
        <v>-8575.6</v>
      </c>
      <c r="C30" s="33">
        <f aca="true" t="shared" si="8" ref="C30:K30">C31+C32+C33+C34</f>
        <v>-10749.2</v>
      </c>
      <c r="D30" s="33">
        <f t="shared" si="8"/>
        <v>-36977.6</v>
      </c>
      <c r="E30" s="33">
        <f t="shared" si="8"/>
        <v>-27557.2</v>
      </c>
      <c r="F30" s="33">
        <f t="shared" si="8"/>
        <v>-29682.4</v>
      </c>
      <c r="G30" s="33">
        <f t="shared" si="8"/>
        <v>-14876.4</v>
      </c>
      <c r="H30" s="33">
        <f t="shared" si="8"/>
        <v>-7977.2</v>
      </c>
      <c r="I30" s="33">
        <f t="shared" si="8"/>
        <v>-11492.8</v>
      </c>
      <c r="J30" s="33">
        <f t="shared" si="8"/>
        <v>-7128</v>
      </c>
      <c r="K30" s="33">
        <f t="shared" si="8"/>
        <v>-19936.4</v>
      </c>
      <c r="L30" s="33">
        <f t="shared" si="7"/>
        <v>-174952.8</v>
      </c>
      <c r="M30"/>
    </row>
    <row r="31" spans="1:13" s="36" customFormat="1" ht="18.75" customHeight="1">
      <c r="A31" s="34" t="s">
        <v>55</v>
      </c>
      <c r="B31" s="33">
        <f>-ROUND((B9)*$E$3,2)</f>
        <v>-8575.6</v>
      </c>
      <c r="C31" s="33">
        <f aca="true" t="shared" si="9" ref="C31:K31">-ROUND((C9)*$E$3,2)</f>
        <v>-10749.2</v>
      </c>
      <c r="D31" s="33">
        <f t="shared" si="9"/>
        <v>-36977.6</v>
      </c>
      <c r="E31" s="33">
        <f t="shared" si="9"/>
        <v>-27557.2</v>
      </c>
      <c r="F31" s="33">
        <f t="shared" si="9"/>
        <v>-29682.4</v>
      </c>
      <c r="G31" s="33">
        <f t="shared" si="9"/>
        <v>-14876.4</v>
      </c>
      <c r="H31" s="33">
        <f t="shared" si="9"/>
        <v>-7977.2</v>
      </c>
      <c r="I31" s="33">
        <f t="shared" si="9"/>
        <v>-11492.8</v>
      </c>
      <c r="J31" s="33">
        <f t="shared" si="9"/>
        <v>-7128</v>
      </c>
      <c r="K31" s="33">
        <f t="shared" si="9"/>
        <v>-19936.4</v>
      </c>
      <c r="L31" s="33">
        <f t="shared" si="7"/>
        <v>-174952.8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-104813.18000000001</v>
      </c>
      <c r="C35" s="38">
        <f aca="true" t="shared" si="10" ref="C35:K35">SUM(C36:C47)</f>
        <v>-2028.13</v>
      </c>
      <c r="D35" s="38">
        <f t="shared" si="10"/>
        <v>-6866.65</v>
      </c>
      <c r="E35" s="38">
        <f t="shared" si="10"/>
        <v>-371632</v>
      </c>
      <c r="F35" s="38">
        <f t="shared" si="10"/>
        <v>-6432.06</v>
      </c>
      <c r="G35" s="38">
        <f t="shared" si="10"/>
        <v>-2955.27</v>
      </c>
      <c r="H35" s="38">
        <f t="shared" si="10"/>
        <v>-11396.82</v>
      </c>
      <c r="I35" s="38">
        <f t="shared" si="10"/>
        <v>-164680.02</v>
      </c>
      <c r="J35" s="38">
        <f t="shared" si="10"/>
        <v>-2158.51</v>
      </c>
      <c r="K35" s="38">
        <f t="shared" si="10"/>
        <v>-4056.25</v>
      </c>
      <c r="L35" s="33">
        <f t="shared" si="7"/>
        <v>-677018.89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-162000</v>
      </c>
      <c r="J45" s="17">
        <v>0</v>
      </c>
      <c r="K45" s="17">
        <v>0</v>
      </c>
      <c r="L45" s="17">
        <f>SUM(B45:K45)</f>
        <v>-522000</v>
      </c>
    </row>
    <row r="46" spans="1:12" ht="18.75" customHeight="1">
      <c r="A46" s="37" t="s">
        <v>73</v>
      </c>
      <c r="B46" s="17">
        <v>-2564.13</v>
      </c>
      <c r="C46" s="17">
        <v>-2028.13</v>
      </c>
      <c r="D46" s="17">
        <v>-6866.65</v>
      </c>
      <c r="E46" s="17">
        <v>-6113.35</v>
      </c>
      <c r="F46" s="17">
        <v>-6432.06</v>
      </c>
      <c r="G46" s="17">
        <v>-2955.27</v>
      </c>
      <c r="H46" s="17">
        <v>-1912.23</v>
      </c>
      <c r="I46" s="17">
        <v>-2680.02</v>
      </c>
      <c r="J46" s="17">
        <v>-2158.51</v>
      </c>
      <c r="K46" s="17">
        <v>-4056.25</v>
      </c>
      <c r="L46" s="30">
        <f t="shared" si="11"/>
        <v>-37766.600000000006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76314.57999999997</v>
      </c>
      <c r="C50" s="41">
        <f>IF(C18+C29+C42+C51&lt;0,0,C18+C29+C51)</f>
        <v>137638.25</v>
      </c>
      <c r="D50" s="41">
        <f>IF(D18+D29+D42+D51&lt;0,0,D18+D29+D51)</f>
        <v>465602.18</v>
      </c>
      <c r="E50" s="41">
        <f>IF(E18+E29+E42+E51&lt;0,0,E18+E29+E51)</f>
        <v>53906.73999999993</v>
      </c>
      <c r="F50" s="41">
        <f>IF(F18+F29+F42+F51&lt;0,0,F18+F29+F51)</f>
        <v>440697.27</v>
      </c>
      <c r="G50" s="41">
        <f>IF(G18+G29+G42+G51&lt;0,0,G18+G29+G51)</f>
        <v>201157.34000000003</v>
      </c>
      <c r="H50" s="41">
        <f>IF(H18+H29+H42+H51&lt;0,0,H18+H29+H51)</f>
        <v>122196.52</v>
      </c>
      <c r="I50" s="41">
        <f>IF(I18+I29+I42+I51&lt;0,0,I18+I29+I51)</f>
        <v>23163.080000000045</v>
      </c>
      <c r="J50" s="41">
        <f>IF(J18+J29+J42+J51&lt;0,0,J18+J29+J51)</f>
        <v>150458.56999999998</v>
      </c>
      <c r="K50" s="41">
        <f>IF(K18+K29+K42+K51&lt;0,0,K18+K29+K51)</f>
        <v>277271.13</v>
      </c>
      <c r="L50" s="42">
        <f>SUM(B50:K50)</f>
        <v>1948405.6600000001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76314.58</v>
      </c>
      <c r="C56" s="41">
        <f aca="true" t="shared" si="12" ref="C56:J56">SUM(C57:C68)</f>
        <v>137638.25</v>
      </c>
      <c r="D56" s="41">
        <f t="shared" si="12"/>
        <v>465602.17</v>
      </c>
      <c r="E56" s="41">
        <f t="shared" si="12"/>
        <v>53906.74</v>
      </c>
      <c r="F56" s="41">
        <f t="shared" si="12"/>
        <v>440697.27</v>
      </c>
      <c r="G56" s="41">
        <f t="shared" si="12"/>
        <v>201157.34</v>
      </c>
      <c r="H56" s="41">
        <f t="shared" si="12"/>
        <v>122196.52</v>
      </c>
      <c r="I56" s="41">
        <f>SUM(I57:I71)</f>
        <v>23163.08</v>
      </c>
      <c r="J56" s="41">
        <f t="shared" si="12"/>
        <v>150458.57</v>
      </c>
      <c r="K56" s="41">
        <f>SUM(K57:K70)</f>
        <v>277271.13</v>
      </c>
      <c r="L56" s="46">
        <f>SUM(B56:K56)</f>
        <v>1948405.6500000004</v>
      </c>
      <c r="M56" s="40"/>
    </row>
    <row r="57" spans="1:13" ht="18.75" customHeight="1">
      <c r="A57" s="47" t="s">
        <v>48</v>
      </c>
      <c r="B57" s="48">
        <v>76314.58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76314.58</v>
      </c>
      <c r="M57" s="40"/>
    </row>
    <row r="58" spans="1:12" ht="18.75" customHeight="1">
      <c r="A58" s="47" t="s">
        <v>58</v>
      </c>
      <c r="B58" s="17">
        <v>0</v>
      </c>
      <c r="C58" s="48">
        <v>120213.25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120213.25</v>
      </c>
    </row>
    <row r="59" spans="1:12" ht="18.75" customHeight="1">
      <c r="A59" s="47" t="s">
        <v>59</v>
      </c>
      <c r="B59" s="17">
        <v>0</v>
      </c>
      <c r="C59" s="48">
        <v>17425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17425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465602.17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465602.17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53906.74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53906.74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440697.27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440697.27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201157.34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201157.34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122196.52</v>
      </c>
      <c r="I64" s="17">
        <v>0</v>
      </c>
      <c r="J64" s="17">
        <v>0</v>
      </c>
      <c r="K64" s="17">
        <v>0</v>
      </c>
      <c r="L64" s="46">
        <f t="shared" si="13"/>
        <v>122196.52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150458.57</v>
      </c>
      <c r="K66" s="17">
        <v>0</v>
      </c>
      <c r="L66" s="46">
        <f t="shared" si="13"/>
        <v>150458.57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123718.38</v>
      </c>
      <c r="L67" s="46">
        <f t="shared" si="13"/>
        <v>123718.38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153552.75</v>
      </c>
      <c r="L68" s="46">
        <f t="shared" si="13"/>
        <v>153552.75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23163.08</v>
      </c>
      <c r="J71" s="52">
        <v>0</v>
      </c>
      <c r="K71" s="52">
        <v>0</v>
      </c>
      <c r="L71" s="51">
        <f>SUM(B71:K71)</f>
        <v>23163.08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2022-07-21T19:41:17Z</dcterms:modified>
  <cp:category/>
  <cp:version/>
  <cp:contentType/>
  <cp:contentStatus/>
</cp:coreProperties>
</file>