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<sst xmlns="http://schemas.openxmlformats.org/spreadsheetml/2006/main" count="81" uniqueCount="80">
  <si>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</si>
  <si>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</si>
  <si>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</si>
  <si>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</si>
  <si>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</si>
  <si>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</si>
  <si>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</si>
  <si>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</si>
  <si>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</si>
  <si>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</si>
  <si>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</si>
  <si>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</si>
  <si>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</si>
  <si>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</si>
  <si>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</si>
  <si>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</si>
  <si>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</si>
  <si>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</si>
  <si>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</si>
  <si>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</si>
  <si>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</si>
  <si>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</si>
  <si>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</si>
  <si>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</si>
  <si>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</si>
  <si>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</si>
  <si>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</si>
  <si>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</si>
  <si>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</si>
  <si>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</si>
  <si>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</si>
  <si>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</si>
  <si>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</si>
  <si>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</si>
  <si>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</si>
  <si>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</si>
  <si>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</si>
  <si>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</si>
  <si>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</si>
  <si>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</si>
  <si>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</si>
  <si>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</si>
  <si>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</si>
  <si>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</si>
  <si>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</si>
  <si>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</si>
  <si>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</si>
  <si>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</si>
  <si>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</si>
  <si>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</si>
  <si>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</si>
  <si>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</si>
  <si>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</si>
  <si>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</si>
  <si>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</si>
  <si>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</si>
  <si>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</si>
  <si>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</si>
  <si>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</si>
  <si>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</si>
  <si>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</si>
  <si>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</si>
  <si>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</si>
  <si>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</si>
  <si>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</si>
  <si>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</si>
  <si>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</si>
  <si>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</si>
  <si>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</si>
  <si>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</si>
  <si>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</si>
  <si>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</si>
  <si>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</si>
  <si>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</si>
  <si>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16/07/22 - VENCIMENTO 22/07/22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</si>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</sst>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44624</v>
      </c>
      <c r="C7" s="10">
        <f>C8+C11</f>
        <v>56076</v>
      </c>
      <c r="D7" s="10">
        <f aca="true" t="shared" si="0" ref="D7:K7">D8+D11</f>
        <v>173975</v>
      </c>
      <c r="E7" s="10">
        <f t="shared" si="0"/>
        <v>143210</v>
      </c>
      <c r="F7" s="10">
        <f t="shared" si="0"/>
        <v>150155</v>
      </c>
      <c r="G7" s="10">
        <f t="shared" si="0"/>
        <v>68581</v>
      </c>
      <c r="H7" s="10">
        <f t="shared" si="0"/>
        <v>35263</v>
      </c>
      <c r="I7" s="10">
        <f t="shared" si="0"/>
        <v>65768</v>
      </c>
      <c r="J7" s="10">
        <f t="shared" si="0"/>
        <v>43543</v>
      </c>
      <c r="K7" s="10">
        <f t="shared" si="0"/>
        <v>121402</v>
      </c>
      <c r="L7" s="10">
        <f>SUM(B7:K7)</f>
        <v>902597</v>
      </c>
      <c r="M7" s="11"/>
    </row>
    <row r="8" spans="1:13" ht="17.25" customHeight="1">
      <c r="A8" s="12" t="s">
        <v>18</v>
      </c>
      <c r="B8" s="13">
        <f>B9+B10</f>
        <v>4032</v>
      </c>
      <c r="C8" s="13">
        <f aca="true" t="shared" si="1" ref="C8:K8">C9+C10</f>
        <v>4438</v>
      </c>
      <c r="D8" s="13">
        <f t="shared" si="1"/>
        <v>14245</v>
      </c>
      <c r="E8" s="13">
        <f t="shared" si="1"/>
        <v>10546</v>
      </c>
      <c r="F8" s="13">
        <f t="shared" si="1"/>
        <v>10159</v>
      </c>
      <c r="G8" s="13">
        <f t="shared" si="1"/>
        <v>6121</v>
      </c>
      <c r="H8" s="13">
        <f t="shared" si="1"/>
        <v>2730</v>
      </c>
      <c r="I8" s="13">
        <f t="shared" si="1"/>
        <v>3671</v>
      </c>
      <c r="J8" s="13">
        <f t="shared" si="1"/>
        <v>3176</v>
      </c>
      <c r="K8" s="13">
        <f t="shared" si="1"/>
        <v>8353</v>
      </c>
      <c r="L8" s="13">
        <f>SUM(B8:K8)</f>
        <v>67471</v>
      </c>
      <c r="M8"/>
    </row>
    <row r="9" spans="1:13" ht="17.25" customHeight="1">
      <c r="A9" s="14" t="s">
        <v>19</v>
      </c>
      <c r="B9" s="15">
        <v>4031</v>
      </c>
      <c r="C9" s="15">
        <v>4438</v>
      </c>
      <c r="D9" s="15">
        <v>14245</v>
      </c>
      <c r="E9" s="15">
        <v>10546</v>
      </c>
      <c r="F9" s="15">
        <v>10159</v>
      </c>
      <c r="G9" s="15">
        <v>6121</v>
      </c>
      <c r="H9" s="15">
        <v>2713</v>
      </c>
      <c r="I9" s="15">
        <v>3671</v>
      </c>
      <c r="J9" s="15">
        <v>3176</v>
      </c>
      <c r="K9" s="15">
        <v>8353</v>
      </c>
      <c r="L9" s="13">
        <f>SUM(B9:K9)</f>
        <v>67453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>SUM(B10:K10)</f>
        <v>18</v>
      </c>
      <c r="M10"/>
    </row>
    <row r="11" spans="1:13" ht="17.25" customHeight="1">
      <c r="A11" s="12" t="s">
        <v>21</v>
      </c>
      <c r="B11" s="15">
        <v>40592</v>
      </c>
      <c r="C11" s="15">
        <v>51638</v>
      </c>
      <c r="D11" s="15">
        <v>159730</v>
      </c>
      <c r="E11" s="15">
        <v>132664</v>
      </c>
      <c r="F11" s="15">
        <v>139996</v>
      </c>
      <c r="G11" s="15">
        <v>62460</v>
      </c>
      <c r="H11" s="15">
        <v>32533</v>
      </c>
      <c r="I11" s="15">
        <v>62097</v>
      </c>
      <c r="J11" s="15">
        <v>40367</v>
      </c>
      <c r="K11" s="15">
        <v>113049</v>
      </c>
      <c r="L11" s="13">
        <f>SUM(B11:K11)</f>
        <v>835126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1.311578414917161</v>
      </c>
      <c r="C16" s="22">
        <v>1.226314194986708</v>
      </c>
      <c r="D16" s="22">
        <v>1.098393997646763</v>
      </c>
      <c r="E16" s="22">
        <v>1.143759606597153</v>
      </c>
      <c r="F16" s="22">
        <v>1.258676152534171</v>
      </c>
      <c r="G16" s="22">
        <v>1.245331941982336</v>
      </c>
      <c r="H16" s="22">
        <v>1.161847445576033</v>
      </c>
      <c r="I16" s="22">
        <v>1.176450654824043</v>
      </c>
      <c r="J16" s="22">
        <v>1.390951743242788</v>
      </c>
      <c r="K16" s="22">
        <v>1.115405835297361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422666.6699999999</v>
      </c>
      <c r="C18" s="25">
        <f aca="true" t="shared" si="2" ref="C18:K18">SUM(C19:C28)</f>
        <v>291531.23</v>
      </c>
      <c r="D18" s="25">
        <f t="shared" si="2"/>
        <v>976001.3300000002</v>
      </c>
      <c r="E18" s="25">
        <f t="shared" si="2"/>
        <v>841473.9000000001</v>
      </c>
      <c r="F18" s="25">
        <f t="shared" si="2"/>
        <v>863227.4700000001</v>
      </c>
      <c r="G18" s="25">
        <f t="shared" si="2"/>
        <v>430678.51</v>
      </c>
      <c r="H18" s="25">
        <f t="shared" si="2"/>
        <v>229552.50999999998</v>
      </c>
      <c r="I18" s="25">
        <f t="shared" si="2"/>
        <v>349756.7800000001</v>
      </c>
      <c r="J18" s="25">
        <f t="shared" si="2"/>
        <v>300582.08</v>
      </c>
      <c r="K18" s="25">
        <f t="shared" si="2"/>
        <v>542374.7899999998</v>
      </c>
      <c r="L18" s="25">
        <f>SUM(B18:K18)</f>
        <v>5247845.2700000005</v>
      </c>
      <c r="M18"/>
    </row>
    <row r="19" spans="1:13" ht="17.25" customHeight="1">
      <c r="A19" s="26" t="s">
        <v>24</v>
      </c>
      <c r="B19" s="60">
        <f>ROUND((B13+B14)*B7,2)</f>
        <v>319463.22</v>
      </c>
      <c r="C19" s="60">
        <f aca="true" t="shared" si="3" ref="C19:K19">ROUND((C13+C14)*C7,2)</f>
        <v>230113.47</v>
      </c>
      <c r="D19" s="60">
        <f t="shared" si="3"/>
        <v>849693.9</v>
      </c>
      <c r="E19" s="60">
        <f t="shared" si="3"/>
        <v>708488.51</v>
      </c>
      <c r="F19" s="60">
        <f t="shared" si="3"/>
        <v>656357.54</v>
      </c>
      <c r="G19" s="60">
        <f t="shared" si="3"/>
        <v>329627.72</v>
      </c>
      <c r="H19" s="60">
        <f t="shared" si="3"/>
        <v>186696.43</v>
      </c>
      <c r="I19" s="60">
        <f t="shared" si="3"/>
        <v>288695.21</v>
      </c>
      <c r="J19" s="60">
        <f t="shared" si="3"/>
        <v>205849.53</v>
      </c>
      <c r="K19" s="60">
        <f t="shared" si="3"/>
        <v>468672.42</v>
      </c>
      <c r="L19" s="33">
        <f>SUM(B19:K19)</f>
        <v>4243657.949999999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99537.84</v>
      </c>
      <c r="C20" s="33">
        <f t="shared" si="4"/>
        <v>52077.94</v>
      </c>
      <c r="D20" s="33">
        <f t="shared" si="4"/>
        <v>83604.78</v>
      </c>
      <c r="E20" s="33">
        <f t="shared" si="4"/>
        <v>101852.03</v>
      </c>
      <c r="F20" s="33">
        <f t="shared" si="4"/>
        <v>169784.04</v>
      </c>
      <c r="G20" s="33">
        <f t="shared" si="4"/>
        <v>80868.21</v>
      </c>
      <c r="H20" s="33">
        <f t="shared" si="4"/>
        <v>30216.34</v>
      </c>
      <c r="I20" s="33">
        <f t="shared" si="4"/>
        <v>50940.46</v>
      </c>
      <c r="J20" s="33">
        <f t="shared" si="4"/>
        <v>80477.23</v>
      </c>
      <c r="K20" s="33">
        <f t="shared" si="4"/>
        <v>54087.53</v>
      </c>
      <c r="L20" s="33">
        <f aca="true" t="shared" si="5" ref="L19:L26">SUM(B20:K20)</f>
        <v>803446.3999999999</v>
      </c>
      <c r="M20"/>
    </row>
    <row r="21" spans="1:13" ht="17.25" customHeight="1">
      <c r="A21" s="27" t="s">
        <v>26</v>
      </c>
      <c r="B21" s="33">
        <v>929.19</v>
      </c>
      <c r="C21" s="33">
        <v>6902.58</v>
      </c>
      <c r="D21" s="33">
        <v>36834.26</v>
      </c>
      <c r="E21" s="33">
        <v>25757.77</v>
      </c>
      <c r="F21" s="33">
        <v>33365.66</v>
      </c>
      <c r="G21" s="33">
        <v>19130.75</v>
      </c>
      <c r="H21" s="33">
        <v>10329.57</v>
      </c>
      <c r="I21" s="33">
        <v>7560.21</v>
      </c>
      <c r="J21" s="33">
        <v>9955.65</v>
      </c>
      <c r="K21" s="33">
        <v>14800.73</v>
      </c>
      <c r="L21" s="33">
        <f t="shared" si="5"/>
        <v>165566.37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552.3</v>
      </c>
      <c r="C24" s="33">
        <v>382.97</v>
      </c>
      <c r="D24" s="33">
        <v>1279.16</v>
      </c>
      <c r="E24" s="33">
        <v>1102</v>
      </c>
      <c r="F24" s="33">
        <v>1130.66</v>
      </c>
      <c r="G24" s="33">
        <v>562.73</v>
      </c>
      <c r="H24" s="33">
        <v>299.6</v>
      </c>
      <c r="I24" s="33">
        <v>458.52</v>
      </c>
      <c r="J24" s="33">
        <v>393.39</v>
      </c>
      <c r="K24" s="33">
        <v>711.22</v>
      </c>
      <c r="L24" s="33">
        <f t="shared" si="5"/>
        <v>6872.550000000001</v>
      </c>
      <c r="M24"/>
    </row>
    <row r="25" spans="1:13" ht="17.25" customHeight="1">
      <c r="A25" s="27" t="s">
        <v>77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306.88</v>
      </c>
      <c r="K25" s="33">
        <v>440.83</v>
      </c>
      <c r="L25" s="33">
        <f t="shared" si="5"/>
        <v>3988.76</v>
      </c>
      <c r="M25"/>
    </row>
    <row r="26" spans="1:13" ht="17.25" customHeight="1">
      <c r="A26" s="27" t="s">
        <v>78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-123056.61000000002</v>
      </c>
      <c r="C29" s="33">
        <f t="shared" si="6"/>
        <v>-21656.73</v>
      </c>
      <c r="D29" s="33">
        <f t="shared" si="6"/>
        <v>-69790.93</v>
      </c>
      <c r="E29" s="33">
        <f t="shared" si="6"/>
        <v>-652048.89</v>
      </c>
      <c r="F29" s="33">
        <f t="shared" si="6"/>
        <v>-50986.79</v>
      </c>
      <c r="G29" s="33">
        <f t="shared" si="6"/>
        <v>-30061.510000000002</v>
      </c>
      <c r="H29" s="33">
        <f t="shared" si="6"/>
        <v>-23087.75</v>
      </c>
      <c r="I29" s="33">
        <f t="shared" si="6"/>
        <v>-270702.04000000004</v>
      </c>
      <c r="J29" s="33">
        <f t="shared" si="6"/>
        <v>-16161.88</v>
      </c>
      <c r="K29" s="33">
        <f t="shared" si="6"/>
        <v>-40708.03999999999</v>
      </c>
      <c r="L29" s="33">
        <f aca="true" t="shared" si="7" ref="L29:L36">SUM(B29:K29)</f>
        <v>-1298261.17</v>
      </c>
      <c r="M29"/>
    </row>
    <row r="30" spans="1:13" ht="18.75" customHeight="1">
      <c r="A30" s="27" t="s">
        <v>30</v>
      </c>
      <c r="B30" s="33">
        <f>B31+B32+B33+B34</f>
        <v>-17736.4</v>
      </c>
      <c r="C30" s="33">
        <f aca="true" t="shared" si="8" ref="C30:K30">C31+C32+C33+C34</f>
        <v>-19527.2</v>
      </c>
      <c r="D30" s="33">
        <f t="shared" si="8"/>
        <v>-62678</v>
      </c>
      <c r="E30" s="33">
        <f t="shared" si="8"/>
        <v>-46402.4</v>
      </c>
      <c r="F30" s="33">
        <f t="shared" si="8"/>
        <v>-44699.6</v>
      </c>
      <c r="G30" s="33">
        <f t="shared" si="8"/>
        <v>-26932.4</v>
      </c>
      <c r="H30" s="33">
        <f t="shared" si="8"/>
        <v>-11937.2</v>
      </c>
      <c r="I30" s="33">
        <f t="shared" si="8"/>
        <v>-16152.4</v>
      </c>
      <c r="J30" s="33">
        <f t="shared" si="8"/>
        <v>-13974.4</v>
      </c>
      <c r="K30" s="33">
        <f t="shared" si="8"/>
        <v>-36753.2</v>
      </c>
      <c r="L30" s="33">
        <f t="shared" si="7"/>
        <v>-296793.2</v>
      </c>
      <c r="M30"/>
    </row>
    <row r="31" spans="1:13" s="36" customFormat="1" ht="18.75" customHeight="1">
      <c r="A31" s="34" t="s">
        <v>55</v>
      </c>
      <c r="B31" s="33">
        <f>-ROUND((B9)*$E$3,2)</f>
        <v>-17736.4</v>
      </c>
      <c r="C31" s="33">
        <f aca="true" t="shared" si="9" ref="C31:K31">-ROUND((C9)*$E$3,2)</f>
        <v>-19527.2</v>
      </c>
      <c r="D31" s="33">
        <f t="shared" si="9"/>
        <v>-62678</v>
      </c>
      <c r="E31" s="33">
        <f t="shared" si="9"/>
        <v>-46402.4</v>
      </c>
      <c r="F31" s="33">
        <f t="shared" si="9"/>
        <v>-44699.6</v>
      </c>
      <c r="G31" s="33">
        <f t="shared" si="9"/>
        <v>-26932.4</v>
      </c>
      <c r="H31" s="33">
        <f t="shared" si="9"/>
        <v>-11937.2</v>
      </c>
      <c r="I31" s="33">
        <f t="shared" si="9"/>
        <v>-16152.4</v>
      </c>
      <c r="J31" s="33">
        <f t="shared" si="9"/>
        <v>-13974.4</v>
      </c>
      <c r="K31" s="33">
        <f t="shared" si="9"/>
        <v>-36753.2</v>
      </c>
      <c r="L31" s="33">
        <f t="shared" si="7"/>
        <v>-296793.2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-105320.21</v>
      </c>
      <c r="C35" s="38">
        <f aca="true" t="shared" si="10" ref="C35:K35">SUM(C36:C47)</f>
        <v>-2129.53</v>
      </c>
      <c r="D35" s="38">
        <f t="shared" si="10"/>
        <v>-7112.93</v>
      </c>
      <c r="E35" s="38">
        <f t="shared" si="10"/>
        <v>-605646.49</v>
      </c>
      <c r="F35" s="38">
        <f t="shared" si="10"/>
        <v>-6287.19</v>
      </c>
      <c r="G35" s="38">
        <f t="shared" si="10"/>
        <v>-3129.11</v>
      </c>
      <c r="H35" s="38">
        <f t="shared" si="10"/>
        <v>-11150.55</v>
      </c>
      <c r="I35" s="38">
        <f t="shared" si="10"/>
        <v>-254549.64</v>
      </c>
      <c r="J35" s="38">
        <f t="shared" si="10"/>
        <v>-2187.48</v>
      </c>
      <c r="K35" s="38">
        <f t="shared" si="10"/>
        <v>-3954.84</v>
      </c>
      <c r="L35" s="33">
        <f t="shared" si="7"/>
        <v>-1001467.97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-594000</v>
      </c>
      <c r="F45" s="17">
        <v>0</v>
      </c>
      <c r="G45" s="17">
        <v>0</v>
      </c>
      <c r="H45" s="17">
        <v>0</v>
      </c>
      <c r="I45" s="17">
        <v>-252000</v>
      </c>
      <c r="J45" s="17">
        <v>0</v>
      </c>
      <c r="K45" s="17">
        <v>0</v>
      </c>
      <c r="L45" s="17">
        <f>SUM(B45:K45)</f>
        <v>-846000</v>
      </c>
    </row>
    <row r="46" spans="1:12" ht="18.75" customHeight="1">
      <c r="A46" s="37" t="s">
        <v>73</v>
      </c>
      <c r="B46" s="17">
        <v>-3071.16</v>
      </c>
      <c r="C46" s="17">
        <v>-2129.53</v>
      </c>
      <c r="D46" s="17">
        <v>-7112.93</v>
      </c>
      <c r="E46" s="17">
        <v>-6127.84</v>
      </c>
      <c r="F46" s="17">
        <v>-6287.19</v>
      </c>
      <c r="G46" s="17">
        <v>-3129.11</v>
      </c>
      <c r="H46" s="17">
        <v>-1665.96</v>
      </c>
      <c r="I46" s="17">
        <v>-2549.64</v>
      </c>
      <c r="J46" s="17">
        <v>-2187.48</v>
      </c>
      <c r="K46" s="17">
        <v>-3954.84</v>
      </c>
      <c r="L46" s="30">
        <f t="shared" si="11"/>
        <v>-38215.67999999999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299610.05999999994</v>
      </c>
      <c r="C50" s="41">
        <f>IF(C18+C29+C42+C51&lt;0,0,C18+C29+C51)</f>
        <v>269874.5</v>
      </c>
      <c r="D50" s="41">
        <f>IF(D18+D29+D42+D51&lt;0,0,D18+D29+D51)</f>
        <v>906210.4000000001</v>
      </c>
      <c r="E50" s="41">
        <f>IF(E18+E29+E42+E51&lt;0,0,E18+E29+E51)</f>
        <v>189425.01000000013</v>
      </c>
      <c r="F50" s="41">
        <f>IF(F18+F29+F42+F51&lt;0,0,F18+F29+F51)</f>
        <v>812240.68</v>
      </c>
      <c r="G50" s="41">
        <f>IF(G18+G29+G42+G51&lt;0,0,G18+G29+G51)</f>
        <v>400617</v>
      </c>
      <c r="H50" s="41">
        <f>IF(H18+H29+H42+H51&lt;0,0,H18+H29+H51)</f>
        <v>206464.75999999998</v>
      </c>
      <c r="I50" s="41">
        <f>IF(I18+I29+I42+I51&lt;0,0,I18+I29+I51)</f>
        <v>79054.74000000005</v>
      </c>
      <c r="J50" s="41">
        <f>IF(J18+J29+J42+J51&lt;0,0,J18+J29+J51)</f>
        <v>284420.2</v>
      </c>
      <c r="K50" s="41">
        <f>IF(K18+K29+K42+K51&lt;0,0,K18+K29+K51)</f>
        <v>501666.7499999998</v>
      </c>
      <c r="L50" s="42">
        <f>SUM(B50:K50)</f>
        <v>3949584.1000000006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299610.06</v>
      </c>
      <c r="C56" s="41">
        <f aca="true" t="shared" si="12" ref="C56:J56">SUM(C57:C68)</f>
        <v>269874.51</v>
      </c>
      <c r="D56" s="41">
        <f t="shared" si="12"/>
        <v>906210.4</v>
      </c>
      <c r="E56" s="41">
        <f t="shared" si="12"/>
        <v>189425.01</v>
      </c>
      <c r="F56" s="41">
        <f t="shared" si="12"/>
        <v>812240.68</v>
      </c>
      <c r="G56" s="41">
        <f t="shared" si="12"/>
        <v>400617</v>
      </c>
      <c r="H56" s="41">
        <f t="shared" si="12"/>
        <v>206464.76</v>
      </c>
      <c r="I56" s="41">
        <f>SUM(I57:I71)</f>
        <v>79054.74</v>
      </c>
      <c r="J56" s="41">
        <f t="shared" si="12"/>
        <v>284420.2</v>
      </c>
      <c r="K56" s="41">
        <f>SUM(K57:K70)</f>
        <v>501666.76</v>
      </c>
      <c r="L56" s="46">
        <f>SUM(B56:K56)</f>
        <v>3949584.12</v>
      </c>
      <c r="M56" s="40"/>
    </row>
    <row r="57" spans="1:13" ht="18.75" customHeight="1">
      <c r="A57" s="47" t="s">
        <v>48</v>
      </c>
      <c r="B57" s="48">
        <v>299610.06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299610.06</v>
      </c>
      <c r="M57" s="40"/>
    </row>
    <row r="58" spans="1:12" ht="18.75" customHeight="1">
      <c r="A58" s="47" t="s">
        <v>58</v>
      </c>
      <c r="B58" s="17">
        <v>0</v>
      </c>
      <c r="C58" s="48">
        <v>235951.28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235951.28</v>
      </c>
    </row>
    <row r="59" spans="1:12" ht="18.75" customHeight="1">
      <c r="A59" s="47" t="s">
        <v>59</v>
      </c>
      <c r="B59" s="17">
        <v>0</v>
      </c>
      <c r="C59" s="48">
        <v>33923.23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33923.23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906210.4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906210.4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189425.01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189425.01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812240.68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812240.68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400617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400617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206464.76</v>
      </c>
      <c r="I64" s="17">
        <v>0</v>
      </c>
      <c r="J64" s="17">
        <v>0</v>
      </c>
      <c r="K64" s="17">
        <v>0</v>
      </c>
      <c r="L64" s="46">
        <f t="shared" si="13"/>
        <v>206464.76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284420.2</v>
      </c>
      <c r="K66" s="17">
        <v>0</v>
      </c>
      <c r="L66" s="46">
        <f t="shared" si="13"/>
        <v>284420.2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262973.72</v>
      </c>
      <c r="L67" s="46">
        <f t="shared" si="13"/>
        <v>262973.72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238693.04</v>
      </c>
      <c r="L68" s="46">
        <f t="shared" si="13"/>
        <v>238693.04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79054.74</v>
      </c>
      <c r="J71" s="52">
        <v>0</v>
      </c>
      <c r="K71" s="52">
        <v>0</v>
      </c>
      <c r="L71" s="51">
        <f>SUM(B71:K71)</f>
        <v>79054.74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2022-07-21T19:38:54Z</dcterms:modified>
  <cp:category/>
  <cp:version/>
  <cp:contentType/>
  <cp:contentStatus/>
</cp:coreProperties>
</file>