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<sst xmlns="http://schemas.openxmlformats.org/spreadsheetml/2006/main" count="81" uniqueCount="80">
  <si>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</si>
  <si>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</si>
  <si>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</si>
  <si>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</si>
  <si>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</si>
  <si>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</si>
  <si>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</si>
  <si>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</si>
  <si>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</si>
  <si>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</si>
  <si>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</si>
  <si>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</si>
  <si>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</si>
  <si>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</si>
  <si>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</si>
  <si>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</si>
  <si>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</si>
  <si>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</si>
  <si>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</si>
  <si>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</si>
  <si>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</si>
  <si>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</si>
  <si>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</si>
  <si>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</si>
  <si>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</si>
  <si>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</si>
  <si>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</si>
  <si>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</si>
  <si>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</si>
  <si>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</si>
  <si>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</si>
  <si>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</si>
  <si>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</si>
  <si>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</si>
  <si>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</si>
  <si>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</si>
  <si>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</si>
  <si>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</si>
  <si>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</si>
  <si>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</si>
  <si>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</si>
  <si>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</si>
  <si>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</si>
  <si>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</si>
  <si>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</si>
  <si>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</si>
  <si>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</si>
  <si>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</si>
  <si>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</si>
  <si>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</si>
  <si>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</si>
  <si>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</si>
  <si>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</si>
  <si>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</si>
  <si>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</si>
  <si>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</si>
  <si>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</si>
  <si>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</si>
  <si>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</si>
  <si>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</si>
  <si>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</si>
  <si>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</si>
  <si>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</si>
  <si>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</si>
  <si>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</si>
  <si>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</si>
  <si>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</si>
  <si>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</si>
  <si>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</si>
  <si>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</si>
  <si>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</si>
  <si>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</si>
  <si>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</si>
  <si>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</si>
  <si>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12/07/22 - VENCIMENTO 19/07/22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</si>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</sst>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80224</v>
      </c>
      <c r="C7" s="10">
        <f>C8+C11</f>
        <v>94631</v>
      </c>
      <c r="D7" s="10">
        <f aca="true" t="shared" si="0" ref="D7:K7">D8+D11</f>
        <v>281912</v>
      </c>
      <c r="E7" s="10">
        <f t="shared" si="0"/>
        <v>217541</v>
      </c>
      <c r="F7" s="10">
        <f t="shared" si="0"/>
        <v>236080</v>
      </c>
      <c r="G7" s="10">
        <f t="shared" si="0"/>
        <v>129927</v>
      </c>
      <c r="H7" s="10">
        <f t="shared" si="0"/>
        <v>70260</v>
      </c>
      <c r="I7" s="10">
        <f t="shared" si="0"/>
        <v>105834</v>
      </c>
      <c r="J7" s="10">
        <f t="shared" si="0"/>
        <v>105888</v>
      </c>
      <c r="K7" s="10">
        <f t="shared" si="0"/>
        <v>193188</v>
      </c>
      <c r="L7" s="10">
        <f>SUM(B7:K7)</f>
        <v>1515485</v>
      </c>
      <c r="M7" s="11"/>
    </row>
    <row r="8" spans="1:13" ht="17.25" customHeight="1">
      <c r="A8" s="12" t="s">
        <v>18</v>
      </c>
      <c r="B8" s="13">
        <f>B9+B10</f>
        <v>5498</v>
      </c>
      <c r="C8" s="13">
        <f aca="true" t="shared" si="1" ref="C8:K8">C9+C10</f>
        <v>6008</v>
      </c>
      <c r="D8" s="13">
        <f t="shared" si="1"/>
        <v>17878</v>
      </c>
      <c r="E8" s="13">
        <f t="shared" si="1"/>
        <v>12304</v>
      </c>
      <c r="F8" s="13">
        <f t="shared" si="1"/>
        <v>12414</v>
      </c>
      <c r="G8" s="13">
        <f t="shared" si="1"/>
        <v>9223</v>
      </c>
      <c r="H8" s="13">
        <f t="shared" si="1"/>
        <v>4432</v>
      </c>
      <c r="I8" s="13">
        <f t="shared" si="1"/>
        <v>5006</v>
      </c>
      <c r="J8" s="13">
        <f t="shared" si="1"/>
        <v>6522</v>
      </c>
      <c r="K8" s="13">
        <f t="shared" si="1"/>
        <v>11116</v>
      </c>
      <c r="L8" s="13">
        <f>SUM(B8:K8)</f>
        <v>90401</v>
      </c>
      <c r="M8"/>
    </row>
    <row r="9" spans="1:13" ht="17.25" customHeight="1">
      <c r="A9" s="14" t="s">
        <v>19</v>
      </c>
      <c r="B9" s="15">
        <v>5498</v>
      </c>
      <c r="C9" s="15">
        <v>6008</v>
      </c>
      <c r="D9" s="15">
        <v>17878</v>
      </c>
      <c r="E9" s="15">
        <v>12304</v>
      </c>
      <c r="F9" s="15">
        <v>12414</v>
      </c>
      <c r="G9" s="15">
        <v>9223</v>
      </c>
      <c r="H9" s="15">
        <v>4397</v>
      </c>
      <c r="I9" s="15">
        <v>5006</v>
      </c>
      <c r="J9" s="15">
        <v>6522</v>
      </c>
      <c r="K9" s="15">
        <v>11116</v>
      </c>
      <c r="L9" s="13">
        <f>SUM(B9:K9)</f>
        <v>90366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35</v>
      </c>
      <c r="I10" s="15">
        <v>0</v>
      </c>
      <c r="J10" s="15">
        <v>0</v>
      </c>
      <c r="K10" s="15">
        <v>0</v>
      </c>
      <c r="L10" s="13">
        <f>SUM(B10:K10)</f>
        <v>35</v>
      </c>
      <c r="M10"/>
    </row>
    <row r="11" spans="1:13" ht="17.25" customHeight="1">
      <c r="A11" s="12" t="s">
        <v>21</v>
      </c>
      <c r="B11" s="15">
        <v>74726</v>
      </c>
      <c r="C11" s="15">
        <v>88623</v>
      </c>
      <c r="D11" s="15">
        <v>264034</v>
      </c>
      <c r="E11" s="15">
        <v>205237</v>
      </c>
      <c r="F11" s="15">
        <v>223666</v>
      </c>
      <c r="G11" s="15">
        <v>120704</v>
      </c>
      <c r="H11" s="15">
        <v>65828</v>
      </c>
      <c r="I11" s="15">
        <v>100828</v>
      </c>
      <c r="J11" s="15">
        <v>99366</v>
      </c>
      <c r="K11" s="15">
        <v>182072</v>
      </c>
      <c r="L11" s="13">
        <f>SUM(B11:K11)</f>
        <v>1425084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1.256920180149245</v>
      </c>
      <c r="C16" s="22">
        <v>1.223099086847704</v>
      </c>
      <c r="D16" s="22">
        <v>1.081111703145611</v>
      </c>
      <c r="E16" s="22">
        <v>1.141815558096673</v>
      </c>
      <c r="F16" s="22">
        <v>1.238759253973393</v>
      </c>
      <c r="G16" s="22">
        <v>1.245609288423362</v>
      </c>
      <c r="H16" s="22">
        <v>1.123277499224531</v>
      </c>
      <c r="I16" s="22">
        <v>1.193476871694993</v>
      </c>
      <c r="J16" s="22">
        <v>1.352666972989126</v>
      </c>
      <c r="K16" s="22">
        <v>1.126633404105101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736530.48</v>
      </c>
      <c r="C18" s="25">
        <f aca="true" t="shared" si="2" ref="C18:K18">SUM(C19:C28)</f>
        <v>488510.58</v>
      </c>
      <c r="D18" s="25">
        <f t="shared" si="2"/>
        <v>1545395.3700000003</v>
      </c>
      <c r="E18" s="25">
        <f t="shared" si="2"/>
        <v>1265942.11</v>
      </c>
      <c r="F18" s="25">
        <f t="shared" si="2"/>
        <v>1330758.0999999999</v>
      </c>
      <c r="G18" s="25">
        <f t="shared" si="2"/>
        <v>811892.0299999999</v>
      </c>
      <c r="H18" s="25">
        <f t="shared" si="2"/>
        <v>438271.74</v>
      </c>
      <c r="I18" s="25">
        <f t="shared" si="2"/>
        <v>568993.3000000002</v>
      </c>
      <c r="J18" s="25">
        <f t="shared" si="2"/>
        <v>699444.82</v>
      </c>
      <c r="K18" s="25">
        <f t="shared" si="2"/>
        <v>868135.1699999999</v>
      </c>
      <c r="L18" s="25">
        <f>SUM(B18:K18)</f>
        <v>8753873.700000001</v>
      </c>
      <c r="M18"/>
    </row>
    <row r="19" spans="1:13" ht="17.25" customHeight="1">
      <c r="A19" s="26" t="s">
        <v>24</v>
      </c>
      <c r="B19" s="60">
        <f>ROUND((B13+B14)*B7,2)</f>
        <v>581335.19</v>
      </c>
      <c r="C19" s="60">
        <f aca="true" t="shared" si="3" ref="C19:K19">ROUND((C13+C14)*C7,2)</f>
        <v>388327.77</v>
      </c>
      <c r="D19" s="60">
        <f t="shared" si="3"/>
        <v>1376858.21</v>
      </c>
      <c r="E19" s="60">
        <f t="shared" si="3"/>
        <v>1076218.84</v>
      </c>
      <c r="F19" s="60">
        <f t="shared" si="3"/>
        <v>1031952.9</v>
      </c>
      <c r="G19" s="60">
        <f t="shared" si="3"/>
        <v>624481.13</v>
      </c>
      <c r="H19" s="60">
        <f t="shared" si="3"/>
        <v>371984.54</v>
      </c>
      <c r="I19" s="60">
        <f t="shared" si="3"/>
        <v>464568.93</v>
      </c>
      <c r="J19" s="60">
        <f t="shared" si="3"/>
        <v>500585.52</v>
      </c>
      <c r="K19" s="60">
        <f t="shared" si="3"/>
        <v>745802.27</v>
      </c>
      <c r="L19" s="33">
        <f>SUM(B19:K19)</f>
        <v>7162115.299999999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149356.74</v>
      </c>
      <c r="C20" s="33">
        <f t="shared" si="4"/>
        <v>86635.57</v>
      </c>
      <c r="D20" s="33">
        <f t="shared" si="4"/>
        <v>111679.31</v>
      </c>
      <c r="E20" s="33">
        <f t="shared" si="4"/>
        <v>152624.58</v>
      </c>
      <c r="F20" s="33">
        <f t="shared" si="4"/>
        <v>246388.3</v>
      </c>
      <c r="G20" s="33">
        <f t="shared" si="4"/>
        <v>153378.37</v>
      </c>
      <c r="H20" s="33">
        <f t="shared" si="4"/>
        <v>45857.32</v>
      </c>
      <c r="I20" s="33">
        <f t="shared" si="4"/>
        <v>89883.34</v>
      </c>
      <c r="J20" s="33">
        <f t="shared" si="4"/>
        <v>176539.98</v>
      </c>
      <c r="K20" s="33">
        <f t="shared" si="4"/>
        <v>94443.48</v>
      </c>
      <c r="L20" s="33">
        <f aca="true" t="shared" si="5" ref="L19:L26">SUM(B20:K20)</f>
        <v>1306786.99</v>
      </c>
      <c r="M20"/>
    </row>
    <row r="21" spans="1:13" ht="17.25" customHeight="1">
      <c r="A21" s="27" t="s">
        <v>26</v>
      </c>
      <c r="B21" s="33">
        <v>3039.6</v>
      </c>
      <c r="C21" s="33">
        <v>11083.95</v>
      </c>
      <c r="D21" s="33">
        <v>50979.04</v>
      </c>
      <c r="E21" s="33">
        <v>31767.38</v>
      </c>
      <c r="F21" s="33">
        <v>48717.51</v>
      </c>
      <c r="G21" s="33">
        <v>32866.08</v>
      </c>
      <c r="H21" s="33">
        <v>18054.58</v>
      </c>
      <c r="I21" s="33">
        <v>11964.5</v>
      </c>
      <c r="J21" s="33">
        <v>17829.47</v>
      </c>
      <c r="K21" s="33">
        <v>23062.28</v>
      </c>
      <c r="L21" s="33">
        <f t="shared" si="5"/>
        <v>249364.39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614.83</v>
      </c>
      <c r="C24" s="33">
        <v>409.02</v>
      </c>
      <c r="D24" s="33">
        <v>1289.58</v>
      </c>
      <c r="E24" s="33">
        <v>1057.72</v>
      </c>
      <c r="F24" s="33">
        <v>1109.82</v>
      </c>
      <c r="G24" s="33">
        <v>677.35</v>
      </c>
      <c r="H24" s="33">
        <v>364.73</v>
      </c>
      <c r="I24" s="33">
        <v>474.15</v>
      </c>
      <c r="J24" s="33">
        <v>583.57</v>
      </c>
      <c r="K24" s="33">
        <v>724.25</v>
      </c>
      <c r="L24" s="33">
        <f t="shared" si="5"/>
        <v>7305.019999999999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-130057.09</v>
      </c>
      <c r="C29" s="33">
        <f t="shared" si="6"/>
        <v>-29303.600000000002</v>
      </c>
      <c r="D29" s="33">
        <f t="shared" si="6"/>
        <v>-86507.26999999999</v>
      </c>
      <c r="E29" s="33">
        <f t="shared" si="6"/>
        <v>887274.1900000001</v>
      </c>
      <c r="F29" s="33">
        <f t="shared" si="6"/>
        <v>-61307.7</v>
      </c>
      <c r="G29" s="33">
        <f t="shared" si="6"/>
        <v>-45496.119999999995</v>
      </c>
      <c r="H29" s="33">
        <f t="shared" si="6"/>
        <v>-31849.52</v>
      </c>
      <c r="I29" s="33">
        <f t="shared" si="6"/>
        <v>-45472.740000000005</v>
      </c>
      <c r="J29" s="33">
        <f t="shared" si="6"/>
        <v>-33407</v>
      </c>
      <c r="K29" s="33">
        <f t="shared" si="6"/>
        <v>-52937.68</v>
      </c>
      <c r="L29" s="33">
        <f aca="true" t="shared" si="7" ref="L29:L36">SUM(B29:K29)</f>
        <v>370935.47000000015</v>
      </c>
      <c r="M29"/>
    </row>
    <row r="30" spans="1:13" ht="18.75" customHeight="1">
      <c r="A30" s="27" t="s">
        <v>30</v>
      </c>
      <c r="B30" s="33">
        <f>B31+B32+B33+B34</f>
        <v>-24191.2</v>
      </c>
      <c r="C30" s="33">
        <f aca="true" t="shared" si="8" ref="C30:K30">C31+C32+C33+C34</f>
        <v>-26435.2</v>
      </c>
      <c r="D30" s="33">
        <f t="shared" si="8"/>
        <v>-78663.2</v>
      </c>
      <c r="E30" s="33">
        <f t="shared" si="8"/>
        <v>-54137.6</v>
      </c>
      <c r="F30" s="33">
        <f t="shared" si="8"/>
        <v>-54621.6</v>
      </c>
      <c r="G30" s="33">
        <f t="shared" si="8"/>
        <v>-40581.2</v>
      </c>
      <c r="H30" s="33">
        <f t="shared" si="8"/>
        <v>-19346.8</v>
      </c>
      <c r="I30" s="33">
        <f t="shared" si="8"/>
        <v>-41568.98</v>
      </c>
      <c r="J30" s="33">
        <f t="shared" si="8"/>
        <v>-28696.8</v>
      </c>
      <c r="K30" s="33">
        <f t="shared" si="8"/>
        <v>-48910.4</v>
      </c>
      <c r="L30" s="33">
        <f t="shared" si="7"/>
        <v>-417152.98</v>
      </c>
      <c r="M30"/>
    </row>
    <row r="31" spans="1:13" s="36" customFormat="1" ht="18.75" customHeight="1">
      <c r="A31" s="34" t="s">
        <v>55</v>
      </c>
      <c r="B31" s="33">
        <f>-ROUND((B9)*$E$3,2)</f>
        <v>-24191.2</v>
      </c>
      <c r="C31" s="33">
        <f aca="true" t="shared" si="9" ref="C31:K31">-ROUND((C9)*$E$3,2)</f>
        <v>-26435.2</v>
      </c>
      <c r="D31" s="33">
        <f t="shared" si="9"/>
        <v>-78663.2</v>
      </c>
      <c r="E31" s="33">
        <f t="shared" si="9"/>
        <v>-54137.6</v>
      </c>
      <c r="F31" s="33">
        <f t="shared" si="9"/>
        <v>-54621.6</v>
      </c>
      <c r="G31" s="33">
        <f t="shared" si="9"/>
        <v>-40581.2</v>
      </c>
      <c r="H31" s="33">
        <f t="shared" si="9"/>
        <v>-19346.8</v>
      </c>
      <c r="I31" s="33">
        <f t="shared" si="9"/>
        <v>-22026.4</v>
      </c>
      <c r="J31" s="33">
        <f t="shared" si="9"/>
        <v>-28696.8</v>
      </c>
      <c r="K31" s="33">
        <f t="shared" si="9"/>
        <v>-48910.4</v>
      </c>
      <c r="L31" s="33">
        <f t="shared" si="7"/>
        <v>-397610.4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-19542.58</v>
      </c>
      <c r="J34" s="17">
        <v>0</v>
      </c>
      <c r="K34" s="17">
        <v>0</v>
      </c>
      <c r="L34" s="33">
        <f t="shared" si="7"/>
        <v>-19542.58</v>
      </c>
      <c r="M34"/>
    </row>
    <row r="35" spans="1:13" s="36" customFormat="1" ht="18.75" customHeight="1">
      <c r="A35" s="27" t="s">
        <v>34</v>
      </c>
      <c r="B35" s="38">
        <f>SUM(B36:B47)</f>
        <v>-105865.89</v>
      </c>
      <c r="C35" s="38">
        <f aca="true" t="shared" si="10" ref="C35:K35">SUM(C36:C47)</f>
        <v>-2868.4</v>
      </c>
      <c r="D35" s="38">
        <f t="shared" si="10"/>
        <v>-7844.07</v>
      </c>
      <c r="E35" s="38">
        <f t="shared" si="10"/>
        <v>941411.79</v>
      </c>
      <c r="F35" s="38">
        <f t="shared" si="10"/>
        <v>-6686.1</v>
      </c>
      <c r="G35" s="38">
        <f t="shared" si="10"/>
        <v>-4914.92</v>
      </c>
      <c r="H35" s="38">
        <f t="shared" si="10"/>
        <v>-12502.720000000001</v>
      </c>
      <c r="I35" s="38">
        <f t="shared" si="10"/>
        <v>-3903.76</v>
      </c>
      <c r="J35" s="38">
        <f t="shared" si="10"/>
        <v>-4710.2</v>
      </c>
      <c r="K35" s="38">
        <f t="shared" si="10"/>
        <v>-4027.28</v>
      </c>
      <c r="L35" s="33">
        <f t="shared" si="7"/>
        <v>788088.4500000001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-198</v>
      </c>
      <c r="C40" s="17">
        <v>-594</v>
      </c>
      <c r="D40" s="17">
        <v>-673.2</v>
      </c>
      <c r="E40" s="17">
        <v>-1188</v>
      </c>
      <c r="F40" s="17">
        <v>-514.8</v>
      </c>
      <c r="G40" s="17">
        <v>-1148.4</v>
      </c>
      <c r="H40" s="17">
        <v>-990</v>
      </c>
      <c r="I40" s="17">
        <v>-1267.2</v>
      </c>
      <c r="J40" s="17">
        <v>-1465.2</v>
      </c>
      <c r="K40" s="17">
        <v>0</v>
      </c>
      <c r="L40" s="30">
        <f t="shared" si="11"/>
        <v>-8038.799999999999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2034000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-1080000</v>
      </c>
    </row>
    <row r="46" spans="1:12" ht="18.75" customHeight="1">
      <c r="A46" s="37" t="s">
        <v>73</v>
      </c>
      <c r="B46" s="17">
        <v>-3418.84</v>
      </c>
      <c r="C46" s="17">
        <v>-2274.4</v>
      </c>
      <c r="D46" s="17">
        <v>-7170.87</v>
      </c>
      <c r="E46" s="17">
        <v>-5881.56</v>
      </c>
      <c r="F46" s="17">
        <v>-6171.3</v>
      </c>
      <c r="G46" s="17">
        <v>-3766.52</v>
      </c>
      <c r="H46" s="17">
        <v>-2028.13</v>
      </c>
      <c r="I46" s="17">
        <v>-2636.56</v>
      </c>
      <c r="J46" s="17">
        <v>-3245</v>
      </c>
      <c r="K46" s="17">
        <v>-4027.28</v>
      </c>
      <c r="L46" s="30">
        <f t="shared" si="11"/>
        <v>-40620.46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606473.39</v>
      </c>
      <c r="C50" s="41">
        <f>IF(C18+C29+C42+C51&lt;0,0,C18+C29+C51)</f>
        <v>459206.98000000004</v>
      </c>
      <c r="D50" s="41">
        <f>IF(D18+D29+D42+D51&lt;0,0,D18+D29+D51)</f>
        <v>1458888.1000000003</v>
      </c>
      <c r="E50" s="41">
        <f>IF(E18+E29+E42+E51&lt;0,0,E18+E29+E51)</f>
        <v>2153216.3000000003</v>
      </c>
      <c r="F50" s="41">
        <f>IF(F18+F29+F42+F51&lt;0,0,F18+F29+F51)</f>
        <v>1269450.4</v>
      </c>
      <c r="G50" s="41">
        <f>IF(G18+G29+G42+G51&lt;0,0,G18+G29+G51)</f>
        <v>766395.9099999999</v>
      </c>
      <c r="H50" s="41">
        <f>IF(H18+H29+H42+H51&lt;0,0,H18+H29+H51)</f>
        <v>406422.22</v>
      </c>
      <c r="I50" s="41">
        <f>IF(I18+I29+I42+I51&lt;0,0,I18+I29+I51)</f>
        <v>523520.5600000002</v>
      </c>
      <c r="J50" s="41">
        <f>IF(J18+J29+J42+J51&lt;0,0,J18+J29+J51)</f>
        <v>666037.82</v>
      </c>
      <c r="K50" s="41">
        <f>IF(K18+K29+K42+K51&lt;0,0,K18+K29+K51)</f>
        <v>815197.4899999999</v>
      </c>
      <c r="L50" s="42">
        <f>SUM(B50:K50)</f>
        <v>9124809.170000002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606473.4</v>
      </c>
      <c r="C56" s="41">
        <f aca="true" t="shared" si="12" ref="C56:J56">SUM(C57:C68)</f>
        <v>459206.98000000004</v>
      </c>
      <c r="D56" s="41">
        <f t="shared" si="12"/>
        <v>1458888.1</v>
      </c>
      <c r="E56" s="41">
        <f t="shared" si="12"/>
        <v>2153216.3</v>
      </c>
      <c r="F56" s="41">
        <f t="shared" si="12"/>
        <v>1269450.4</v>
      </c>
      <c r="G56" s="41">
        <f t="shared" si="12"/>
        <v>766395.91</v>
      </c>
      <c r="H56" s="41">
        <f t="shared" si="12"/>
        <v>406422.23</v>
      </c>
      <c r="I56" s="41">
        <f>SUM(I57:I71)</f>
        <v>523520.56</v>
      </c>
      <c r="J56" s="41">
        <f t="shared" si="12"/>
        <v>666037.82</v>
      </c>
      <c r="K56" s="41">
        <f>SUM(K57:K70)</f>
        <v>815197.5</v>
      </c>
      <c r="L56" s="46">
        <f>SUM(B56:K56)</f>
        <v>9124809.2</v>
      </c>
      <c r="M56" s="40"/>
    </row>
    <row r="57" spans="1:13" ht="18.75" customHeight="1">
      <c r="A57" s="47" t="s">
        <v>48</v>
      </c>
      <c r="B57" s="48">
        <v>606473.4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606473.4</v>
      </c>
      <c r="M57" s="40"/>
    </row>
    <row r="58" spans="1:12" ht="18.75" customHeight="1">
      <c r="A58" s="47" t="s">
        <v>58</v>
      </c>
      <c r="B58" s="17">
        <v>0</v>
      </c>
      <c r="C58" s="48">
        <v>401346.9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401346.9</v>
      </c>
    </row>
    <row r="59" spans="1:12" ht="18.75" customHeight="1">
      <c r="A59" s="47" t="s">
        <v>59</v>
      </c>
      <c r="B59" s="17">
        <v>0</v>
      </c>
      <c r="C59" s="48">
        <v>57860.08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57860.08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1458888.1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1458888.1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2153216.3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2153216.3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1269450.4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1269450.4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766395.91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766395.91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406422.23</v>
      </c>
      <c r="I64" s="17">
        <v>0</v>
      </c>
      <c r="J64" s="17">
        <v>0</v>
      </c>
      <c r="K64" s="17">
        <v>0</v>
      </c>
      <c r="L64" s="46">
        <f t="shared" si="13"/>
        <v>406422.23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666037.82</v>
      </c>
      <c r="K66" s="17">
        <v>0</v>
      </c>
      <c r="L66" s="46">
        <f t="shared" si="13"/>
        <v>666037.82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471917.83</v>
      </c>
      <c r="L67" s="46">
        <f t="shared" si="13"/>
        <v>471917.83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343279.67</v>
      </c>
      <c r="L68" s="46">
        <f t="shared" si="13"/>
        <v>343279.67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523520.56</v>
      </c>
      <c r="J71" s="52">
        <v>0</v>
      </c>
      <c r="K71" s="52">
        <v>0</v>
      </c>
      <c r="L71" s="51">
        <f>SUM(B71:K71)</f>
        <v>523520.56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2022-07-19T12:10:59Z</dcterms:modified>
  <cp:category/>
  <cp:version/>
  <cp:contentType/>
  <cp:contentStatus/>
</cp:coreProperties>
</file>