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<sst xmlns="http://schemas.openxmlformats.org/spreadsheetml/2006/main" count="81" uniqueCount="80">
  <si>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</si>
  <si>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</si>
  <si>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</si>
  <si>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</si>
  <si>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</si>
  <si>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</si>
  <si>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</si>
  <si>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</si>
  <si>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</si>
  <si>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</si>
  <si>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</si>
  <si>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</si>
  <si>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</si>
  <si>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</si>
  <si>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</si>
  <si>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</si>
  <si>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</si>
  <si>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</si>
  <si>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</si>
  <si>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</si>
  <si>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</si>
  <si>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</si>
  <si>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</si>
  <si>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</si>
  <si>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</si>
  <si>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</si>
  <si>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</si>
  <si>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</si>
  <si>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</si>
  <si>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</si>
  <si>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</si>
  <si>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</si>
  <si>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</si>
  <si>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</si>
  <si>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</si>
  <si>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</si>
  <si>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</si>
  <si>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</si>
  <si>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</si>
  <si>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</si>
  <si>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</si>
  <si>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</si>
  <si>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</si>
  <si>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</si>
  <si>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</si>
  <si>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</si>
  <si>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</si>
  <si>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</si>
  <si>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</si>
  <si>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</si>
  <si>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</si>
  <si>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</si>
  <si>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</si>
  <si>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</si>
  <si>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</si>
  <si>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</si>
  <si>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</si>
  <si>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</si>
  <si>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</si>
  <si>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</si>
  <si>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</si>
  <si>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</si>
  <si>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</si>
  <si>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</si>
  <si>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</si>
  <si>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</si>
  <si>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</si>
  <si>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</si>
  <si>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</si>
  <si>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</si>
  <si>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</si>
  <si>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</si>
  <si>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</si>
  <si>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</si>
  <si>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09/07/22 - VENCIMENTO 15/07/22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</si>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</sst>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39019</v>
      </c>
      <c r="C7" s="10">
        <f>C8+C11</f>
        <v>50442</v>
      </c>
      <c r="D7" s="10">
        <f aca="true" t="shared" si="0" ref="D7:K7">D8+D11</f>
        <v>167245</v>
      </c>
      <c r="E7" s="10">
        <f t="shared" si="0"/>
        <v>130692</v>
      </c>
      <c r="F7" s="10">
        <f t="shared" si="0"/>
        <v>141448</v>
      </c>
      <c r="G7" s="10">
        <f t="shared" si="0"/>
        <v>61968</v>
      </c>
      <c r="H7" s="10">
        <f t="shared" si="0"/>
        <v>32335</v>
      </c>
      <c r="I7" s="10">
        <f t="shared" si="0"/>
        <v>58763</v>
      </c>
      <c r="J7" s="10">
        <f t="shared" si="0"/>
        <v>36740</v>
      </c>
      <c r="K7" s="10">
        <f t="shared" si="0"/>
        <v>109925</v>
      </c>
      <c r="L7" s="10">
        <f>SUM(B7:K7)</f>
        <v>828577</v>
      </c>
      <c r="M7" s="11"/>
    </row>
    <row r="8" spans="1:13" ht="17.25" customHeight="1">
      <c r="A8" s="12" t="s">
        <v>18</v>
      </c>
      <c r="B8" s="13">
        <f>B9+B10</f>
        <v>3851</v>
      </c>
      <c r="C8" s="13">
        <f aca="true" t="shared" si="1" ref="C8:K8">C9+C10</f>
        <v>4465</v>
      </c>
      <c r="D8" s="13">
        <f t="shared" si="1"/>
        <v>15181</v>
      </c>
      <c r="E8" s="13">
        <f t="shared" si="1"/>
        <v>10509</v>
      </c>
      <c r="F8" s="13">
        <f t="shared" si="1"/>
        <v>10695</v>
      </c>
      <c r="G8" s="13">
        <f t="shared" si="1"/>
        <v>6127</v>
      </c>
      <c r="H8" s="13">
        <f t="shared" si="1"/>
        <v>2671</v>
      </c>
      <c r="I8" s="13">
        <f t="shared" si="1"/>
        <v>3706</v>
      </c>
      <c r="J8" s="13">
        <f t="shared" si="1"/>
        <v>2842</v>
      </c>
      <c r="K8" s="13">
        <f t="shared" si="1"/>
        <v>8441</v>
      </c>
      <c r="L8" s="13">
        <f>SUM(B8:K8)</f>
        <v>68488</v>
      </c>
      <c r="M8"/>
    </row>
    <row r="9" spans="1:13" ht="17.25" customHeight="1">
      <c r="A9" s="14" t="s">
        <v>19</v>
      </c>
      <c r="B9" s="15">
        <v>3848</v>
      </c>
      <c r="C9" s="15">
        <v>4465</v>
      </c>
      <c r="D9" s="15">
        <v>15181</v>
      </c>
      <c r="E9" s="15">
        <v>10509</v>
      </c>
      <c r="F9" s="15">
        <v>10695</v>
      </c>
      <c r="G9" s="15">
        <v>6127</v>
      </c>
      <c r="H9" s="15">
        <v>2643</v>
      </c>
      <c r="I9" s="15">
        <v>3706</v>
      </c>
      <c r="J9" s="15">
        <v>2842</v>
      </c>
      <c r="K9" s="15">
        <v>8441</v>
      </c>
      <c r="L9" s="13">
        <f>SUM(B9:K9)</f>
        <v>68457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28</v>
      </c>
      <c r="I10" s="15">
        <v>0</v>
      </c>
      <c r="J10" s="15">
        <v>0</v>
      </c>
      <c r="K10" s="15">
        <v>0</v>
      </c>
      <c r="L10" s="13">
        <f>SUM(B10:K10)</f>
        <v>31</v>
      </c>
      <c r="M10"/>
    </row>
    <row r="11" spans="1:13" ht="17.25" customHeight="1">
      <c r="A11" s="12" t="s">
        <v>21</v>
      </c>
      <c r="B11" s="15">
        <v>35168</v>
      </c>
      <c r="C11" s="15">
        <v>45977</v>
      </c>
      <c r="D11" s="15">
        <v>152064</v>
      </c>
      <c r="E11" s="15">
        <v>120183</v>
      </c>
      <c r="F11" s="15">
        <v>130753</v>
      </c>
      <c r="G11" s="15">
        <v>55841</v>
      </c>
      <c r="H11" s="15">
        <v>29664</v>
      </c>
      <c r="I11" s="15">
        <v>55057</v>
      </c>
      <c r="J11" s="15">
        <v>33898</v>
      </c>
      <c r="K11" s="15">
        <v>101484</v>
      </c>
      <c r="L11" s="13">
        <f>SUM(B11:K11)</f>
        <v>760089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1.258871522082759</v>
      </c>
      <c r="C16" s="22">
        <v>1.179911017210297</v>
      </c>
      <c r="D16" s="22">
        <v>1.03779816747241</v>
      </c>
      <c r="E16" s="22">
        <v>1.073387659682277</v>
      </c>
      <c r="F16" s="22">
        <v>1.189813517614012</v>
      </c>
      <c r="G16" s="22">
        <v>1.199012062111548</v>
      </c>
      <c r="H16" s="22">
        <v>1.108058585941749</v>
      </c>
      <c r="I16" s="22">
        <v>1.149886250028581</v>
      </c>
      <c r="J16" s="22">
        <v>1.376544700502665</v>
      </c>
      <c r="K16" s="22">
        <v>1.062628914074607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359589.88</v>
      </c>
      <c r="C18" s="25">
        <f aca="true" t="shared" si="2" ref="C18:K18">SUM(C19:C28)</f>
        <v>254033.46000000002</v>
      </c>
      <c r="D18" s="25">
        <f t="shared" si="2"/>
        <v>891112.9299999999</v>
      </c>
      <c r="E18" s="25">
        <f t="shared" si="2"/>
        <v>725912.71</v>
      </c>
      <c r="F18" s="25">
        <f t="shared" si="2"/>
        <v>773507.22</v>
      </c>
      <c r="G18" s="25">
        <f t="shared" si="2"/>
        <v>376905.43</v>
      </c>
      <c r="H18" s="25">
        <f t="shared" si="2"/>
        <v>202001.33</v>
      </c>
      <c r="I18" s="25">
        <f t="shared" si="2"/>
        <v>306920.16</v>
      </c>
      <c r="J18" s="25">
        <f t="shared" si="2"/>
        <v>253194.11</v>
      </c>
      <c r="K18" s="25">
        <f t="shared" si="2"/>
        <v>470412.08</v>
      </c>
      <c r="L18" s="25">
        <f>SUM(B18:K18)</f>
        <v>4613589.3100000005</v>
      </c>
      <c r="M18"/>
    </row>
    <row r="19" spans="1:13" ht="17.25" customHeight="1">
      <c r="A19" s="26" t="s">
        <v>24</v>
      </c>
      <c r="B19" s="60">
        <f>ROUND((B13+B14)*B7,2)</f>
        <v>282747.28</v>
      </c>
      <c r="C19" s="60">
        <f aca="true" t="shared" si="3" ref="C19:K19">ROUND((C13+C14)*C7,2)</f>
        <v>206993.79</v>
      </c>
      <c r="D19" s="60">
        <f t="shared" si="3"/>
        <v>816824.58</v>
      </c>
      <c r="E19" s="60">
        <f t="shared" si="3"/>
        <v>646559.46</v>
      </c>
      <c r="F19" s="60">
        <f t="shared" si="3"/>
        <v>618297.5</v>
      </c>
      <c r="G19" s="60">
        <f t="shared" si="3"/>
        <v>297843</v>
      </c>
      <c r="H19" s="60">
        <f t="shared" si="3"/>
        <v>171194.42</v>
      </c>
      <c r="I19" s="60">
        <f t="shared" si="3"/>
        <v>257946.06</v>
      </c>
      <c r="J19" s="60">
        <f t="shared" si="3"/>
        <v>173688.35</v>
      </c>
      <c r="K19" s="60">
        <f t="shared" si="3"/>
        <v>424365.46</v>
      </c>
      <c r="L19" s="33">
        <f>SUM(B19:K19)</f>
        <v>3896459.9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73195.22</v>
      </c>
      <c r="C20" s="33">
        <f t="shared" si="4"/>
        <v>37240.46</v>
      </c>
      <c r="D20" s="33">
        <f t="shared" si="4"/>
        <v>30874.47</v>
      </c>
      <c r="E20" s="33">
        <f t="shared" si="4"/>
        <v>47449.49</v>
      </c>
      <c r="F20" s="33">
        <f t="shared" si="4"/>
        <v>117361.22</v>
      </c>
      <c r="G20" s="33">
        <f t="shared" si="4"/>
        <v>59274.35</v>
      </c>
      <c r="H20" s="33">
        <f t="shared" si="4"/>
        <v>18499.03</v>
      </c>
      <c r="I20" s="33">
        <f t="shared" si="4"/>
        <v>38662.57</v>
      </c>
      <c r="J20" s="33">
        <f t="shared" si="4"/>
        <v>65401.43</v>
      </c>
      <c r="K20" s="33">
        <f t="shared" si="4"/>
        <v>26577.55</v>
      </c>
      <c r="L20" s="33">
        <f aca="true" t="shared" si="5" ref="L19:L26">SUM(B20:K20)</f>
        <v>514535.79</v>
      </c>
      <c r="M20"/>
    </row>
    <row r="21" spans="1:13" ht="17.25" customHeight="1">
      <c r="A21" s="27" t="s">
        <v>26</v>
      </c>
      <c r="B21" s="33">
        <v>929.19</v>
      </c>
      <c r="C21" s="33">
        <v>7367.18</v>
      </c>
      <c r="D21" s="33">
        <v>37503.81</v>
      </c>
      <c r="E21" s="33">
        <v>26554.22</v>
      </c>
      <c r="F21" s="33">
        <v>34112.64</v>
      </c>
      <c r="G21" s="33">
        <v>18738.86</v>
      </c>
      <c r="H21" s="33">
        <v>9997.71</v>
      </c>
      <c r="I21" s="33">
        <v>7753.24</v>
      </c>
      <c r="J21" s="33">
        <v>9822.9</v>
      </c>
      <c r="K21" s="33">
        <v>14667.98</v>
      </c>
      <c r="L21" s="33">
        <f t="shared" si="5"/>
        <v>167447.72999999998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534.07</v>
      </c>
      <c r="C24" s="33">
        <v>377.76</v>
      </c>
      <c r="D24" s="33">
        <v>1320.84</v>
      </c>
      <c r="E24" s="33">
        <v>1075.95</v>
      </c>
      <c r="F24" s="33">
        <v>1146.29</v>
      </c>
      <c r="G24" s="33">
        <v>560.12</v>
      </c>
      <c r="H24" s="33">
        <v>299.6</v>
      </c>
      <c r="I24" s="33">
        <v>455.91</v>
      </c>
      <c r="J24" s="33">
        <v>375.15</v>
      </c>
      <c r="K24" s="33">
        <v>698.2</v>
      </c>
      <c r="L24" s="33">
        <f t="shared" si="5"/>
        <v>6843.889999999999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-122150.01</v>
      </c>
      <c r="C29" s="33">
        <f t="shared" si="6"/>
        <v>-21746.56</v>
      </c>
      <c r="D29" s="33">
        <f t="shared" si="6"/>
        <v>-74141.11</v>
      </c>
      <c r="E29" s="33">
        <f t="shared" si="6"/>
        <v>-57741.22</v>
      </c>
      <c r="F29" s="33">
        <f t="shared" si="6"/>
        <v>-53432.11</v>
      </c>
      <c r="G29" s="33">
        <f t="shared" si="6"/>
        <v>-30073.42</v>
      </c>
      <c r="H29" s="33">
        <f t="shared" si="6"/>
        <v>-22779.75</v>
      </c>
      <c r="I29" s="33">
        <f t="shared" si="6"/>
        <v>-18841.559999999998</v>
      </c>
      <c r="J29" s="33">
        <f t="shared" si="6"/>
        <v>-14590.869999999999</v>
      </c>
      <c r="K29" s="33">
        <f t="shared" si="6"/>
        <v>-41022.81</v>
      </c>
      <c r="L29" s="33">
        <f aca="true" t="shared" si="7" ref="L29:L36">SUM(B29:K29)</f>
        <v>-456519.42</v>
      </c>
      <c r="M29"/>
    </row>
    <row r="30" spans="1:13" ht="18.75" customHeight="1">
      <c r="A30" s="27" t="s">
        <v>30</v>
      </c>
      <c r="B30" s="33">
        <f>B31+B32+B33+B34</f>
        <v>-16931.2</v>
      </c>
      <c r="C30" s="33">
        <f aca="true" t="shared" si="8" ref="C30:K30">C31+C32+C33+C34</f>
        <v>-19646</v>
      </c>
      <c r="D30" s="33">
        <f t="shared" si="8"/>
        <v>-66796.4</v>
      </c>
      <c r="E30" s="33">
        <f t="shared" si="8"/>
        <v>-46239.6</v>
      </c>
      <c r="F30" s="33">
        <f t="shared" si="8"/>
        <v>-47058</v>
      </c>
      <c r="G30" s="33">
        <f t="shared" si="8"/>
        <v>-26958.8</v>
      </c>
      <c r="H30" s="33">
        <f t="shared" si="8"/>
        <v>-11629.2</v>
      </c>
      <c r="I30" s="33">
        <f t="shared" si="8"/>
        <v>-16306.4</v>
      </c>
      <c r="J30" s="33">
        <f t="shared" si="8"/>
        <v>-12504.8</v>
      </c>
      <c r="K30" s="33">
        <f t="shared" si="8"/>
        <v>-37140.4</v>
      </c>
      <c r="L30" s="33">
        <f t="shared" si="7"/>
        <v>-301210.8</v>
      </c>
      <c r="M30"/>
    </row>
    <row r="31" spans="1:13" s="36" customFormat="1" ht="18.75" customHeight="1">
      <c r="A31" s="34" t="s">
        <v>55</v>
      </c>
      <c r="B31" s="33">
        <f>-ROUND((B9)*$E$3,2)</f>
        <v>-16931.2</v>
      </c>
      <c r="C31" s="33">
        <f aca="true" t="shared" si="9" ref="C31:K31">-ROUND((C9)*$E$3,2)</f>
        <v>-19646</v>
      </c>
      <c r="D31" s="33">
        <f t="shared" si="9"/>
        <v>-66796.4</v>
      </c>
      <c r="E31" s="33">
        <f t="shared" si="9"/>
        <v>-46239.6</v>
      </c>
      <c r="F31" s="33">
        <f t="shared" si="9"/>
        <v>-47058</v>
      </c>
      <c r="G31" s="33">
        <f t="shared" si="9"/>
        <v>-26958.8</v>
      </c>
      <c r="H31" s="33">
        <f t="shared" si="9"/>
        <v>-11629.2</v>
      </c>
      <c r="I31" s="33">
        <f t="shared" si="9"/>
        <v>-16306.4</v>
      </c>
      <c r="J31" s="33">
        <f t="shared" si="9"/>
        <v>-12504.8</v>
      </c>
      <c r="K31" s="33">
        <f t="shared" si="9"/>
        <v>-37140.4</v>
      </c>
      <c r="L31" s="33">
        <f t="shared" si="7"/>
        <v>-301210.8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-105218.81</v>
      </c>
      <c r="C35" s="38">
        <f aca="true" t="shared" si="10" ref="C35:K35">SUM(C36:C47)</f>
        <v>-2100.56</v>
      </c>
      <c r="D35" s="38">
        <f t="shared" si="10"/>
        <v>-7344.71</v>
      </c>
      <c r="E35" s="38">
        <f t="shared" si="10"/>
        <v>-11501.619999999999</v>
      </c>
      <c r="F35" s="38">
        <f t="shared" si="10"/>
        <v>-6374.11</v>
      </c>
      <c r="G35" s="38">
        <f t="shared" si="10"/>
        <v>-3114.62</v>
      </c>
      <c r="H35" s="38">
        <f t="shared" si="10"/>
        <v>-11150.55</v>
      </c>
      <c r="I35" s="38">
        <f t="shared" si="10"/>
        <v>-2535.16</v>
      </c>
      <c r="J35" s="38">
        <f t="shared" si="10"/>
        <v>-2086.07</v>
      </c>
      <c r="K35" s="38">
        <f t="shared" si="10"/>
        <v>-3882.41</v>
      </c>
      <c r="L35" s="33">
        <f t="shared" si="7"/>
        <v>-155308.62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73</v>
      </c>
      <c r="B46" s="17">
        <v>-2969.76</v>
      </c>
      <c r="C46" s="17">
        <v>-2100.56</v>
      </c>
      <c r="D46" s="17">
        <v>-7344.71</v>
      </c>
      <c r="E46" s="17">
        <v>-5982.97</v>
      </c>
      <c r="F46" s="17">
        <v>-6374.11</v>
      </c>
      <c r="G46" s="17">
        <v>-3114.62</v>
      </c>
      <c r="H46" s="17">
        <v>-1665.96</v>
      </c>
      <c r="I46" s="17">
        <v>-2535.16</v>
      </c>
      <c r="J46" s="17">
        <v>-2086.07</v>
      </c>
      <c r="K46" s="17">
        <v>-3882.41</v>
      </c>
      <c r="L46" s="30">
        <f t="shared" si="11"/>
        <v>-38056.33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237439.87</v>
      </c>
      <c r="C50" s="41">
        <f>IF(C18+C29+C42+C51&lt;0,0,C18+C29+C51)</f>
        <v>232286.90000000002</v>
      </c>
      <c r="D50" s="41">
        <f>IF(D18+D29+D42+D51&lt;0,0,D18+D29+D51)</f>
        <v>816971.82</v>
      </c>
      <c r="E50" s="41">
        <f>IF(E18+E29+E42+E51&lt;0,0,E18+E29+E51)</f>
        <v>668171.49</v>
      </c>
      <c r="F50" s="41">
        <f>IF(F18+F29+F42+F51&lt;0,0,F18+F29+F51)</f>
        <v>720075.11</v>
      </c>
      <c r="G50" s="41">
        <f>IF(G18+G29+G42+G51&lt;0,0,G18+G29+G51)</f>
        <v>346832.01</v>
      </c>
      <c r="H50" s="41">
        <f>IF(H18+H29+H42+H51&lt;0,0,H18+H29+H51)</f>
        <v>179221.58</v>
      </c>
      <c r="I50" s="41">
        <f>IF(I18+I29+I42+I51&lt;0,0,I18+I29+I51)</f>
        <v>288078.6</v>
      </c>
      <c r="J50" s="41">
        <f>IF(J18+J29+J42+J51&lt;0,0,J18+J29+J51)</f>
        <v>238603.24</v>
      </c>
      <c r="K50" s="41">
        <f>IF(K18+K29+K42+K51&lt;0,0,K18+K29+K51)</f>
        <v>429389.27</v>
      </c>
      <c r="L50" s="42">
        <f>SUM(B50:K50)</f>
        <v>4157069.89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237439.88</v>
      </c>
      <c r="C56" s="41">
        <f aca="true" t="shared" si="12" ref="C56:J56">SUM(C57:C68)</f>
        <v>232286.9</v>
      </c>
      <c r="D56" s="41">
        <f t="shared" si="12"/>
        <v>816971.82</v>
      </c>
      <c r="E56" s="41">
        <f t="shared" si="12"/>
        <v>668171.48</v>
      </c>
      <c r="F56" s="41">
        <f t="shared" si="12"/>
        <v>720075.11</v>
      </c>
      <c r="G56" s="41">
        <f t="shared" si="12"/>
        <v>346832</v>
      </c>
      <c r="H56" s="41">
        <f t="shared" si="12"/>
        <v>179221.58</v>
      </c>
      <c r="I56" s="41">
        <f>SUM(I57:I71)</f>
        <v>288078.6</v>
      </c>
      <c r="J56" s="41">
        <f t="shared" si="12"/>
        <v>238603.24</v>
      </c>
      <c r="K56" s="41">
        <f>SUM(K57:K70)</f>
        <v>429389.27</v>
      </c>
      <c r="L56" s="46">
        <f>SUM(B56:K56)</f>
        <v>4157069.8800000004</v>
      </c>
      <c r="M56" s="40"/>
    </row>
    <row r="57" spans="1:13" ht="18.75" customHeight="1">
      <c r="A57" s="47" t="s">
        <v>48</v>
      </c>
      <c r="B57" s="48">
        <v>237439.88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237439.88</v>
      </c>
      <c r="M57" s="40"/>
    </row>
    <row r="58" spans="1:12" ht="18.75" customHeight="1">
      <c r="A58" s="47" t="s">
        <v>58</v>
      </c>
      <c r="B58" s="17">
        <v>0</v>
      </c>
      <c r="C58" s="48">
        <v>203088.44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203088.44</v>
      </c>
    </row>
    <row r="59" spans="1:12" ht="18.75" customHeight="1">
      <c r="A59" s="47" t="s">
        <v>59</v>
      </c>
      <c r="B59" s="17">
        <v>0</v>
      </c>
      <c r="C59" s="48">
        <v>29198.46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29198.46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816971.82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816971.82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668171.48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668171.48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720075.11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720075.11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346832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346832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179221.58</v>
      </c>
      <c r="I64" s="17">
        <v>0</v>
      </c>
      <c r="J64" s="17">
        <v>0</v>
      </c>
      <c r="K64" s="17">
        <v>0</v>
      </c>
      <c r="L64" s="46">
        <f t="shared" si="13"/>
        <v>179221.58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238603.24</v>
      </c>
      <c r="K66" s="17">
        <v>0</v>
      </c>
      <c r="L66" s="46">
        <f t="shared" si="13"/>
        <v>238603.24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217528.6</v>
      </c>
      <c r="L67" s="46">
        <f t="shared" si="13"/>
        <v>217528.6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211860.67</v>
      </c>
      <c r="L68" s="46">
        <f t="shared" si="13"/>
        <v>211860.67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288078.6</v>
      </c>
      <c r="J71" s="52">
        <v>0</v>
      </c>
      <c r="K71" s="52">
        <v>0</v>
      </c>
      <c r="L71" s="51">
        <f>SUM(B71:K71)</f>
        <v>288078.6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2022-07-14T18:17:35Z</dcterms:modified>
  <cp:category/>
  <cp:version/>
  <cp:contentType/>
  <cp:contentStatus/>
</cp:coreProperties>
</file>