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<sst xmlns="http://schemas.openxmlformats.org/spreadsheetml/2006/main" count="82" uniqueCount="81">
  <si>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</si>
  <si>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</si>
  <si>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</si>
  <si>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</si>
  <si>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</si>
  <si>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</si>
  <si>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</si>
  <si>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</si>
  <si>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</si>
  <si>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</si>
  <si>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</si>
  <si>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</si>
  <si>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</si>
  <si>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</si>
  <si>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</si>
  <si>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</si>
  <si>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</si>
  <si>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</si>
  <si>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</si>
  <si>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</si>
  <si>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</si>
  <si>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</si>
  <si>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</si>
  <si>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</si>
  <si>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</si>
  <si>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</si>
  <si>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</si>
  <si>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</si>
  <si>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</si>
  <si>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</si>
  <si>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</si>
  <si>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</si>
  <si>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</si>
  <si>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</si>
  <si>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</si>
  <si>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</si>
  <si>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</si>
  <si>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</si>
  <si>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</si>
  <si>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</si>
  <si>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</si>
  <si>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</si>
  <si>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</si>
  <si>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</si>
  <si>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</si>
  <si>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</si>
  <si>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</si>
  <si>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</si>
  <si>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</si>
  <si>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</si>
  <si>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</si>
  <si>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</si>
  <si>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</si>
  <si>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</si>
  <si>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</si>
  <si>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</si>
  <si>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</si>
  <si>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</si>
  <si>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</si>
  <si>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</si>
  <si>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</si>
  <si>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</si>
  <si>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</si>
  <si>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</si>
  <si>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</si>
  <si>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</si>
  <si>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</si>
  <si>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</si>
  <si>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</si>
  <si>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</si>
  <si>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</si>
  <si>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</si>
  <si>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</si>
  <si>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08/07/22 - VENCIMENTO 15/07/22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</si>
  <si>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</si>
  <si>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</si>
  <si>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</si>
  <si>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</si>
  <si>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</si>
  <si>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7.15. Consórcio KBPX</t>
  </si>
  <si>
    <t>¹ Energia para tração mai e jun.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</si>
</sst>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82608</v>
      </c>
      <c r="C7" s="10">
        <f>C8+C11</f>
        <v>99001</v>
      </c>
      <c r="D7" s="10">
        <f aca="true" t="shared" si="0" ref="D7:K7">D8+D11</f>
        <v>296303</v>
      </c>
      <c r="E7" s="10">
        <f t="shared" si="0"/>
        <v>230901</v>
      </c>
      <c r="F7" s="10">
        <f t="shared" si="0"/>
        <v>248801</v>
      </c>
      <c r="G7" s="10">
        <f t="shared" si="0"/>
        <v>131366</v>
      </c>
      <c r="H7" s="10">
        <f t="shared" si="0"/>
        <v>71999</v>
      </c>
      <c r="I7" s="10">
        <f t="shared" si="0"/>
        <v>108682</v>
      </c>
      <c r="J7" s="10">
        <f t="shared" si="0"/>
        <v>103525</v>
      </c>
      <c r="K7" s="10">
        <f t="shared" si="0"/>
        <v>203190</v>
      </c>
      <c r="L7" s="10">
        <f>SUM(B7:K7)</f>
        <v>1576376</v>
      </c>
      <c r="M7" s="11"/>
    </row>
    <row r="8" spans="1:13" ht="17.25" customHeight="1">
      <c r="A8" s="12" t="s">
        <v>18</v>
      </c>
      <c r="B8" s="13">
        <f>B9+B10</f>
        <v>6017</v>
      </c>
      <c r="C8" s="13">
        <f aca="true" t="shared" si="1" ref="C8:K8">C9+C10</f>
        <v>6697</v>
      </c>
      <c r="D8" s="13">
        <f t="shared" si="1"/>
        <v>20707</v>
      </c>
      <c r="E8" s="13">
        <f t="shared" si="1"/>
        <v>14190</v>
      </c>
      <c r="F8" s="13">
        <f t="shared" si="1"/>
        <v>14582</v>
      </c>
      <c r="G8" s="13">
        <f t="shared" si="1"/>
        <v>10060</v>
      </c>
      <c r="H8" s="13">
        <f t="shared" si="1"/>
        <v>4699</v>
      </c>
      <c r="I8" s="13">
        <f t="shared" si="1"/>
        <v>5306</v>
      </c>
      <c r="J8" s="13">
        <f t="shared" si="1"/>
        <v>6642</v>
      </c>
      <c r="K8" s="13">
        <f t="shared" si="1"/>
        <v>12626</v>
      </c>
      <c r="L8" s="13">
        <f>SUM(B8:K8)</f>
        <v>101526</v>
      </c>
      <c r="M8"/>
    </row>
    <row r="9" spans="1:13" ht="17.25" customHeight="1">
      <c r="A9" s="14" t="s">
        <v>19</v>
      </c>
      <c r="B9" s="15">
        <v>6015</v>
      </c>
      <c r="C9" s="15">
        <v>6697</v>
      </c>
      <c r="D9" s="15">
        <v>20707</v>
      </c>
      <c r="E9" s="15">
        <v>14190</v>
      </c>
      <c r="F9" s="15">
        <v>14582</v>
      </c>
      <c r="G9" s="15">
        <v>10060</v>
      </c>
      <c r="H9" s="15">
        <v>4663</v>
      </c>
      <c r="I9" s="15">
        <v>5306</v>
      </c>
      <c r="J9" s="15">
        <v>6642</v>
      </c>
      <c r="K9" s="15">
        <v>12626</v>
      </c>
      <c r="L9" s="13">
        <f>SUM(B9:K9)</f>
        <v>101488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>SUM(B10:K10)</f>
        <v>38</v>
      </c>
      <c r="M10"/>
    </row>
    <row r="11" spans="1:13" ht="17.25" customHeight="1">
      <c r="A11" s="12" t="s">
        <v>21</v>
      </c>
      <c r="B11" s="15">
        <v>76591</v>
      </c>
      <c r="C11" s="15">
        <v>92304</v>
      </c>
      <c r="D11" s="15">
        <v>275596</v>
      </c>
      <c r="E11" s="15">
        <v>216711</v>
      </c>
      <c r="F11" s="15">
        <v>234219</v>
      </c>
      <c r="G11" s="15">
        <v>121306</v>
      </c>
      <c r="H11" s="15">
        <v>67300</v>
      </c>
      <c r="I11" s="15">
        <v>103376</v>
      </c>
      <c r="J11" s="15">
        <v>96883</v>
      </c>
      <c r="K11" s="15">
        <v>190564</v>
      </c>
      <c r="L11" s="13">
        <f>SUM(B11:K11)</f>
        <v>1474850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1.233971066448218</v>
      </c>
      <c r="C16" s="22">
        <v>1.176931418162155</v>
      </c>
      <c r="D16" s="22">
        <v>1.034539251127782</v>
      </c>
      <c r="E16" s="22">
        <v>1.085875526965828</v>
      </c>
      <c r="F16" s="22">
        <v>1.186603606188566</v>
      </c>
      <c r="G16" s="22">
        <v>1.229896326894291</v>
      </c>
      <c r="H16" s="22">
        <v>1.104552047424874</v>
      </c>
      <c r="I16" s="22">
        <v>1.167526953023137</v>
      </c>
      <c r="J16" s="22">
        <v>1.382265087519124</v>
      </c>
      <c r="K16" s="22">
        <v>1.091403025025869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69</v>
      </c>
      <c r="B18" s="25">
        <f>SUM(B19:B28)</f>
        <v>744676.56</v>
      </c>
      <c r="C18" s="25">
        <f aca="true" t="shared" si="2" ref="C18:K18">SUM(C19:C28)</f>
        <v>491419.8999999999</v>
      </c>
      <c r="D18" s="25">
        <f t="shared" si="2"/>
        <v>1554036.1600000004</v>
      </c>
      <c r="E18" s="25">
        <f t="shared" si="2"/>
        <v>1277237.32</v>
      </c>
      <c r="F18" s="25">
        <f t="shared" si="2"/>
        <v>1343953.9599999997</v>
      </c>
      <c r="G18" s="25">
        <f t="shared" si="2"/>
        <v>810503.12</v>
      </c>
      <c r="H18" s="25">
        <f t="shared" si="2"/>
        <v>441703.42</v>
      </c>
      <c r="I18" s="25">
        <f t="shared" si="2"/>
        <v>572064.6800000002</v>
      </c>
      <c r="J18" s="25">
        <f t="shared" si="2"/>
        <v>699611.05</v>
      </c>
      <c r="K18" s="25">
        <f t="shared" si="2"/>
        <v>884111</v>
      </c>
      <c r="L18" s="25">
        <f>SUM(B18:K18)</f>
        <v>8819317.170000002</v>
      </c>
      <c r="M18"/>
    </row>
    <row r="19" spans="1:13" ht="17.25" customHeight="1">
      <c r="A19" s="26" t="s">
        <v>24</v>
      </c>
      <c r="B19" s="60">
        <f>ROUND((B13+B14)*B7,2)</f>
        <v>598610.61</v>
      </c>
      <c r="C19" s="60">
        <f aca="true" t="shared" si="3" ref="C19:K19">ROUND((C13+C14)*C7,2)</f>
        <v>406260.5</v>
      </c>
      <c r="D19" s="60">
        <f t="shared" si="3"/>
        <v>1447143.85</v>
      </c>
      <c r="E19" s="60">
        <f t="shared" si="3"/>
        <v>1142313.43</v>
      </c>
      <c r="F19" s="60">
        <f t="shared" si="3"/>
        <v>1087558.93</v>
      </c>
      <c r="G19" s="60">
        <f t="shared" si="3"/>
        <v>631397.54</v>
      </c>
      <c r="H19" s="60">
        <f t="shared" si="3"/>
        <v>381191.51</v>
      </c>
      <c r="I19" s="60">
        <f t="shared" si="3"/>
        <v>477070.51</v>
      </c>
      <c r="J19" s="60">
        <f t="shared" si="3"/>
        <v>489414.44</v>
      </c>
      <c r="K19" s="60">
        <f t="shared" si="3"/>
        <v>784415</v>
      </c>
      <c r="L19" s="33">
        <f>SUM(B19:K19)</f>
        <v>7445376.319999999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140057.56</v>
      </c>
      <c r="C20" s="33">
        <f t="shared" si="4"/>
        <v>71880.25</v>
      </c>
      <c r="D20" s="33">
        <f t="shared" si="4"/>
        <v>49983.26</v>
      </c>
      <c r="E20" s="33">
        <f t="shared" si="4"/>
        <v>98096.77</v>
      </c>
      <c r="F20" s="33">
        <f t="shared" si="4"/>
        <v>202942.42</v>
      </c>
      <c r="G20" s="33">
        <f t="shared" si="4"/>
        <v>145155.98</v>
      </c>
      <c r="H20" s="33">
        <f t="shared" si="4"/>
        <v>39854.35</v>
      </c>
      <c r="I20" s="33">
        <f t="shared" si="4"/>
        <v>79922.17</v>
      </c>
      <c r="J20" s="33">
        <f t="shared" si="4"/>
        <v>187086.05</v>
      </c>
      <c r="K20" s="33">
        <f t="shared" si="4"/>
        <v>71697.9</v>
      </c>
      <c r="L20" s="33">
        <f aca="true" t="shared" si="5" ref="L19:L26">SUM(B20:K20)</f>
        <v>1086676.71</v>
      </c>
      <c r="M20"/>
    </row>
    <row r="21" spans="1:13" ht="17.25" customHeight="1">
      <c r="A21" s="27" t="s">
        <v>26</v>
      </c>
      <c r="B21" s="33">
        <v>3206.84</v>
      </c>
      <c r="C21" s="33">
        <v>10818.47</v>
      </c>
      <c r="D21" s="33">
        <v>51032.85</v>
      </c>
      <c r="E21" s="33">
        <v>31495.81</v>
      </c>
      <c r="F21" s="33">
        <v>49750.62</v>
      </c>
      <c r="G21" s="33">
        <v>32788.36</v>
      </c>
      <c r="H21" s="33">
        <v>18282.26</v>
      </c>
      <c r="I21" s="33">
        <v>12495.47</v>
      </c>
      <c r="J21" s="33">
        <v>18625.92</v>
      </c>
      <c r="K21" s="33">
        <v>23163.15</v>
      </c>
      <c r="L21" s="33">
        <f t="shared" si="5"/>
        <v>251659.75000000003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617.43</v>
      </c>
      <c r="C24" s="33">
        <v>406.41</v>
      </c>
      <c r="D24" s="33">
        <v>1286.97</v>
      </c>
      <c r="E24" s="33">
        <v>1057.72</v>
      </c>
      <c r="F24" s="33">
        <v>1112.42</v>
      </c>
      <c r="G24" s="33">
        <v>672.14</v>
      </c>
      <c r="H24" s="33">
        <v>364.73</v>
      </c>
      <c r="I24" s="33">
        <v>474.15</v>
      </c>
      <c r="J24" s="33">
        <v>578.36</v>
      </c>
      <c r="K24" s="33">
        <v>732.06</v>
      </c>
      <c r="L24" s="33">
        <f t="shared" si="5"/>
        <v>7302.389999999999</v>
      </c>
      <c r="M24"/>
    </row>
    <row r="25" spans="1:13" ht="17.25" customHeight="1">
      <c r="A25" s="27" t="s">
        <v>76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77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-673834.68</v>
      </c>
      <c r="C29" s="33">
        <f t="shared" si="6"/>
        <v>-32610.75</v>
      </c>
      <c r="D29" s="33">
        <f t="shared" si="6"/>
        <v>-98267.19</v>
      </c>
      <c r="E29" s="33">
        <f t="shared" si="6"/>
        <v>-73836.20999999999</v>
      </c>
      <c r="F29" s="33">
        <f t="shared" si="6"/>
        <v>-70742.58</v>
      </c>
      <c r="G29" s="33">
        <f t="shared" si="6"/>
        <v>-48001.55</v>
      </c>
      <c r="H29" s="33">
        <f t="shared" si="6"/>
        <v>-32593.100000000002</v>
      </c>
      <c r="I29" s="33">
        <f t="shared" si="6"/>
        <v>-35091.99</v>
      </c>
      <c r="J29" s="33">
        <f t="shared" si="6"/>
        <v>-32440.829999999998</v>
      </c>
      <c r="K29" s="33">
        <f t="shared" si="6"/>
        <v>-59625.14</v>
      </c>
      <c r="L29" s="33">
        <f aca="true" t="shared" si="7" ref="L29:L36">SUM(B29:K29)</f>
        <v>-1157044.02</v>
      </c>
      <c r="M29"/>
    </row>
    <row r="30" spans="1:13" ht="18.75" customHeight="1">
      <c r="A30" s="27" t="s">
        <v>30</v>
      </c>
      <c r="B30" s="33">
        <f>B31+B32+B33+B34</f>
        <v>-26466</v>
      </c>
      <c r="C30" s="33">
        <f aca="true" t="shared" si="8" ref="C30:K30">C31+C32+C33+C34</f>
        <v>-29466.8</v>
      </c>
      <c r="D30" s="33">
        <f t="shared" si="8"/>
        <v>-91110.8</v>
      </c>
      <c r="E30" s="33">
        <f t="shared" si="8"/>
        <v>-62436</v>
      </c>
      <c r="F30" s="33">
        <f t="shared" si="8"/>
        <v>-64160.8</v>
      </c>
      <c r="G30" s="33">
        <f t="shared" si="8"/>
        <v>-44264</v>
      </c>
      <c r="H30" s="33">
        <f t="shared" si="8"/>
        <v>-20517.2</v>
      </c>
      <c r="I30" s="33">
        <f t="shared" si="8"/>
        <v>-32455.43</v>
      </c>
      <c r="J30" s="33">
        <f t="shared" si="8"/>
        <v>-29224.8</v>
      </c>
      <c r="K30" s="33">
        <f t="shared" si="8"/>
        <v>-55554.4</v>
      </c>
      <c r="L30" s="33">
        <f t="shared" si="7"/>
        <v>-455656.23000000004</v>
      </c>
      <c r="M30"/>
    </row>
    <row r="31" spans="1:13" s="36" customFormat="1" ht="18.75" customHeight="1">
      <c r="A31" s="34" t="s">
        <v>54</v>
      </c>
      <c r="B31" s="33">
        <f>-ROUND((B9)*$E$3,2)</f>
        <v>-26466</v>
      </c>
      <c r="C31" s="33">
        <f aca="true" t="shared" si="9" ref="C31:K31">-ROUND((C9)*$E$3,2)</f>
        <v>-29466.8</v>
      </c>
      <c r="D31" s="33">
        <f t="shared" si="9"/>
        <v>-91110.8</v>
      </c>
      <c r="E31" s="33">
        <f t="shared" si="9"/>
        <v>-62436</v>
      </c>
      <c r="F31" s="33">
        <f t="shared" si="9"/>
        <v>-64160.8</v>
      </c>
      <c r="G31" s="33">
        <f t="shared" si="9"/>
        <v>-44264</v>
      </c>
      <c r="H31" s="33">
        <f t="shared" si="9"/>
        <v>-20517.2</v>
      </c>
      <c r="I31" s="33">
        <f t="shared" si="9"/>
        <v>-23346.4</v>
      </c>
      <c r="J31" s="33">
        <f t="shared" si="9"/>
        <v>-29224.8</v>
      </c>
      <c r="K31" s="33">
        <f t="shared" si="9"/>
        <v>-55554.4</v>
      </c>
      <c r="L31" s="33">
        <f t="shared" si="7"/>
        <v>-446547.20000000007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-9109.03</v>
      </c>
      <c r="J34" s="17">
        <v>0</v>
      </c>
      <c r="K34" s="17">
        <v>0</v>
      </c>
      <c r="L34" s="33">
        <f t="shared" si="7"/>
        <v>-9109.03</v>
      </c>
      <c r="M34"/>
    </row>
    <row r="35" spans="1:13" s="36" customFormat="1" ht="18.75" customHeight="1">
      <c r="A35" s="27" t="s">
        <v>34</v>
      </c>
      <c r="B35" s="38">
        <f>SUM(B36:B47)</f>
        <v>-105682.38</v>
      </c>
      <c r="C35" s="38">
        <f aca="true" t="shared" si="10" ref="C35:K35">SUM(C36:C47)</f>
        <v>-3143.95</v>
      </c>
      <c r="D35" s="38">
        <f t="shared" si="10"/>
        <v>-7156.39</v>
      </c>
      <c r="E35" s="38">
        <f t="shared" si="10"/>
        <v>-11400.21</v>
      </c>
      <c r="F35" s="38">
        <f t="shared" si="10"/>
        <v>-6581.78</v>
      </c>
      <c r="G35" s="38">
        <f t="shared" si="10"/>
        <v>-3737.55</v>
      </c>
      <c r="H35" s="38">
        <f t="shared" si="10"/>
        <v>-12075.900000000001</v>
      </c>
      <c r="I35" s="38">
        <f t="shared" si="10"/>
        <v>-2636.56</v>
      </c>
      <c r="J35" s="38">
        <f t="shared" si="10"/>
        <v>-3216.03</v>
      </c>
      <c r="K35" s="38">
        <f t="shared" si="10"/>
        <v>-4070.74</v>
      </c>
      <c r="L35" s="33">
        <f t="shared" si="7"/>
        <v>-159701.48999999996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-884.04</v>
      </c>
      <c r="D39" s="17">
        <v>0</v>
      </c>
      <c r="E39" s="17">
        <v>0</v>
      </c>
      <c r="F39" s="17">
        <v>-396</v>
      </c>
      <c r="G39" s="17">
        <v>0</v>
      </c>
      <c r="H39" s="17">
        <v>-563.18</v>
      </c>
      <c r="I39" s="17">
        <v>0</v>
      </c>
      <c r="J39" s="17">
        <v>0</v>
      </c>
      <c r="K39" s="17">
        <v>0</v>
      </c>
      <c r="L39" s="33">
        <f>SUM(B39:K39)</f>
        <v>-1843.2199999999998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aca="true" t="shared" si="11" ref="L39:L48">SUM(B40:K40)</f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72</v>
      </c>
      <c r="B46" s="17">
        <v>-3433.33</v>
      </c>
      <c r="C46" s="17">
        <v>-2259.91</v>
      </c>
      <c r="D46" s="17">
        <v>-7156.39</v>
      </c>
      <c r="E46" s="17">
        <v>-5881.56</v>
      </c>
      <c r="F46" s="17">
        <v>-6185.78</v>
      </c>
      <c r="G46" s="17">
        <v>-3737.55</v>
      </c>
      <c r="H46" s="17">
        <v>-2028.13</v>
      </c>
      <c r="I46" s="17">
        <v>-2636.56</v>
      </c>
      <c r="J46" s="17">
        <v>-3216.03</v>
      </c>
      <c r="K46" s="17">
        <v>-4070.74</v>
      </c>
      <c r="L46" s="30">
        <f t="shared" si="11"/>
        <v>-40605.979999999996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38">
        <v>-541686.3</v>
      </c>
      <c r="C48" s="38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3">
        <f>SUM(B48:K48)</f>
        <v>-541686.3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70841.88</v>
      </c>
      <c r="C50" s="41">
        <f>IF(C18+C29+C42+C51&lt;0,0,C18+C29+C51)</f>
        <v>458809.1499999999</v>
      </c>
      <c r="D50" s="41">
        <f>IF(D18+D29+D42+D51&lt;0,0,D18+D29+D51)</f>
        <v>1455768.9700000004</v>
      </c>
      <c r="E50" s="41">
        <f>IF(E18+E29+E42+E51&lt;0,0,E18+E29+E51)</f>
        <v>1203401.11</v>
      </c>
      <c r="F50" s="41">
        <f>IF(F18+F29+F42+F51&lt;0,0,F18+F29+F51)</f>
        <v>1273211.3799999997</v>
      </c>
      <c r="G50" s="41">
        <f>IF(G18+G29+G42+G51&lt;0,0,G18+G29+G51)</f>
        <v>762501.57</v>
      </c>
      <c r="H50" s="41">
        <f>IF(H18+H29+H42+H51&lt;0,0,H18+H29+H51)</f>
        <v>409110.32</v>
      </c>
      <c r="I50" s="41">
        <f>IF(I18+I29+I42+I51&lt;0,0,I18+I29+I51)</f>
        <v>536972.6900000002</v>
      </c>
      <c r="J50" s="41">
        <f>IF(J18+J29+J42+J51&lt;0,0,J18+J29+J51)</f>
        <v>667170.2200000001</v>
      </c>
      <c r="K50" s="41">
        <f>IF(K18+K29+K42+K51&lt;0,0,K18+K29+K51)</f>
        <v>824485.86</v>
      </c>
      <c r="L50" s="42">
        <f>SUM(B50:K50)</f>
        <v>7662273.150000001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70841.88</v>
      </c>
      <c r="C56" s="41">
        <f aca="true" t="shared" si="12" ref="C56:J56">SUM(C57:C68)</f>
        <v>458809.15</v>
      </c>
      <c r="D56" s="41">
        <f t="shared" si="12"/>
        <v>1455768.98</v>
      </c>
      <c r="E56" s="41">
        <f t="shared" si="12"/>
        <v>1203401.1</v>
      </c>
      <c r="F56" s="41">
        <f t="shared" si="12"/>
        <v>1273211.38</v>
      </c>
      <c r="G56" s="41">
        <f t="shared" si="12"/>
        <v>762501.57</v>
      </c>
      <c r="H56" s="41">
        <f t="shared" si="12"/>
        <v>409110.32</v>
      </c>
      <c r="I56" s="41">
        <f>SUM(I57:I71)</f>
        <v>536972.69</v>
      </c>
      <c r="J56" s="41">
        <f t="shared" si="12"/>
        <v>667170.22</v>
      </c>
      <c r="K56" s="41">
        <f>SUM(K57:K70)</f>
        <v>824485.86</v>
      </c>
      <c r="L56" s="46">
        <f>SUM(B56:K56)</f>
        <v>7662273.15</v>
      </c>
      <c r="M56" s="40"/>
    </row>
    <row r="57" spans="1:13" ht="18.75" customHeight="1">
      <c r="A57" s="47" t="s">
        <v>47</v>
      </c>
      <c r="B57" s="48">
        <v>70841.88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70841.88</v>
      </c>
      <c r="M57" s="40"/>
    </row>
    <row r="58" spans="1:12" ht="18.75" customHeight="1">
      <c r="A58" s="47" t="s">
        <v>57</v>
      </c>
      <c r="B58" s="17">
        <v>0</v>
      </c>
      <c r="C58" s="48">
        <v>401090.96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401090.96</v>
      </c>
    </row>
    <row r="59" spans="1:12" ht="18.75" customHeight="1">
      <c r="A59" s="47" t="s">
        <v>58</v>
      </c>
      <c r="B59" s="17">
        <v>0</v>
      </c>
      <c r="C59" s="48">
        <v>57718.19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57718.19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1455768.98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1455768.98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1203401.1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1203401.1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1273211.38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1273211.38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762501.57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762501.57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409110.32</v>
      </c>
      <c r="I64" s="17">
        <v>0</v>
      </c>
      <c r="J64" s="17">
        <v>0</v>
      </c>
      <c r="K64" s="17">
        <v>0</v>
      </c>
      <c r="L64" s="46">
        <f t="shared" si="13"/>
        <v>409110.32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667170.22</v>
      </c>
      <c r="K66" s="17">
        <v>0</v>
      </c>
      <c r="L66" s="46">
        <f t="shared" si="13"/>
        <v>667170.22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473667.13</v>
      </c>
      <c r="L67" s="46">
        <f t="shared" si="13"/>
        <v>473667.13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350818.73</v>
      </c>
      <c r="L68" s="46">
        <f t="shared" si="13"/>
        <v>350818.73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536972.69</v>
      </c>
      <c r="J71" s="52">
        <v>0</v>
      </c>
      <c r="K71" s="52">
        <v>0</v>
      </c>
      <c r="L71" s="51">
        <f>SUM(B71:K71)</f>
        <v>536972.69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2022-07-14T18:10:31Z</dcterms:modified>
  <cp:category/>
  <cp:version/>
  <cp:contentType/>
  <cp:contentStatus/>
</cp:coreProperties>
</file>