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<sst xmlns="http://schemas.openxmlformats.org/spreadsheetml/2006/main" count="81" uniqueCount="80">
  <si>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</si>
  <si>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</si>
  <si>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</si>
  <si>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</si>
  <si>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</si>
  <si>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</si>
  <si>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</si>
  <si>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</si>
  <si>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</si>
  <si>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</si>
  <si>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</si>
  <si>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</si>
  <si>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</si>
  <si>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</si>
  <si>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</si>
  <si>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</si>
  <si>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</si>
  <si>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</si>
  <si>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</si>
  <si>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</si>
  <si>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</si>
  <si>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</si>
  <si>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</si>
  <si>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</si>
  <si>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</si>
  <si>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</si>
  <si>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</si>
  <si>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</si>
  <si>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</si>
  <si>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</si>
  <si>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</si>
  <si>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</si>
  <si>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</si>
  <si>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</si>
  <si>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</si>
  <si>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</si>
  <si>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</si>
  <si>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</si>
  <si>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</si>
  <si>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</si>
  <si>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</si>
  <si>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</si>
  <si>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</si>
  <si>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</si>
  <si>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</si>
  <si>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</si>
  <si>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</si>
  <si>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</si>
  <si>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</si>
  <si>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</si>
  <si>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</si>
  <si>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</si>
  <si>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</si>
  <si>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</si>
  <si>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</si>
  <si>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</si>
  <si>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</si>
  <si>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</si>
  <si>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</si>
  <si>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</si>
  <si>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</si>
  <si>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</si>
  <si>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</si>
  <si>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</si>
  <si>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</si>
  <si>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</si>
  <si>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</si>
  <si>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</si>
  <si>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</si>
  <si>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</si>
  <si>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</si>
  <si>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</si>
  <si>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</si>
  <si>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</si>
  <si>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07/07/22 - VENCIMENTO 14/07/22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</si>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</sst>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83895</v>
      </c>
      <c r="C7" s="10">
        <f>C8+C11</f>
        <v>100612</v>
      </c>
      <c r="D7" s="10">
        <f aca="true" t="shared" si="0" ref="D7:K7">D8+D11</f>
        <v>298669</v>
      </c>
      <c r="E7" s="10">
        <f t="shared" si="0"/>
        <v>234444</v>
      </c>
      <c r="F7" s="10">
        <f t="shared" si="0"/>
        <v>251418</v>
      </c>
      <c r="G7" s="10">
        <f t="shared" si="0"/>
        <v>135450</v>
      </c>
      <c r="H7" s="10">
        <f t="shared" si="0"/>
        <v>72995</v>
      </c>
      <c r="I7" s="10">
        <f t="shared" si="0"/>
        <v>109314</v>
      </c>
      <c r="J7" s="10">
        <f t="shared" si="0"/>
        <v>108228</v>
      </c>
      <c r="K7" s="10">
        <f t="shared" si="0"/>
        <v>202745</v>
      </c>
      <c r="L7" s="10">
        <f>SUM(B7:K7)</f>
        <v>1597770</v>
      </c>
      <c r="M7" s="11"/>
    </row>
    <row r="8" spans="1:13" ht="17.25" customHeight="1">
      <c r="A8" s="12" t="s">
        <v>18</v>
      </c>
      <c r="B8" s="13">
        <f>B9+B10</f>
        <v>5846</v>
      </c>
      <c r="C8" s="13">
        <f aca="true" t="shared" si="1" ref="C8:K8">C9+C10</f>
        <v>6643</v>
      </c>
      <c r="D8" s="13">
        <f t="shared" si="1"/>
        <v>19243</v>
      </c>
      <c r="E8" s="13">
        <f t="shared" si="1"/>
        <v>13796</v>
      </c>
      <c r="F8" s="13">
        <f t="shared" si="1"/>
        <v>13385</v>
      </c>
      <c r="G8" s="13">
        <f t="shared" si="1"/>
        <v>9851</v>
      </c>
      <c r="H8" s="13">
        <f t="shared" si="1"/>
        <v>4618</v>
      </c>
      <c r="I8" s="13">
        <f t="shared" si="1"/>
        <v>5083</v>
      </c>
      <c r="J8" s="13">
        <f t="shared" si="1"/>
        <v>6924</v>
      </c>
      <c r="K8" s="13">
        <f t="shared" si="1"/>
        <v>12124</v>
      </c>
      <c r="L8" s="13">
        <f>SUM(B8:K8)</f>
        <v>97513</v>
      </c>
      <c r="M8"/>
    </row>
    <row r="9" spans="1:13" ht="17.25" customHeight="1">
      <c r="A9" s="14" t="s">
        <v>19</v>
      </c>
      <c r="B9" s="15">
        <v>5844</v>
      </c>
      <c r="C9" s="15">
        <v>6643</v>
      </c>
      <c r="D9" s="15">
        <v>19243</v>
      </c>
      <c r="E9" s="15">
        <v>13796</v>
      </c>
      <c r="F9" s="15">
        <v>13385</v>
      </c>
      <c r="G9" s="15">
        <v>9851</v>
      </c>
      <c r="H9" s="15">
        <v>4571</v>
      </c>
      <c r="I9" s="15">
        <v>5083</v>
      </c>
      <c r="J9" s="15">
        <v>6924</v>
      </c>
      <c r="K9" s="15">
        <v>12124</v>
      </c>
      <c r="L9" s="13">
        <f>SUM(B9:K9)</f>
        <v>97464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47</v>
      </c>
      <c r="I10" s="15">
        <v>0</v>
      </c>
      <c r="J10" s="15">
        <v>0</v>
      </c>
      <c r="K10" s="15">
        <v>0</v>
      </c>
      <c r="L10" s="13">
        <f>SUM(B10:K10)</f>
        <v>49</v>
      </c>
      <c r="M10"/>
    </row>
    <row r="11" spans="1:13" ht="17.25" customHeight="1">
      <c r="A11" s="12" t="s">
        <v>21</v>
      </c>
      <c r="B11" s="15">
        <v>78049</v>
      </c>
      <c r="C11" s="15">
        <v>93969</v>
      </c>
      <c r="D11" s="15">
        <v>279426</v>
      </c>
      <c r="E11" s="15">
        <v>220648</v>
      </c>
      <c r="F11" s="15">
        <v>238033</v>
      </c>
      <c r="G11" s="15">
        <v>125599</v>
      </c>
      <c r="H11" s="15">
        <v>68377</v>
      </c>
      <c r="I11" s="15">
        <v>104231</v>
      </c>
      <c r="J11" s="15">
        <v>101304</v>
      </c>
      <c r="K11" s="15">
        <v>190621</v>
      </c>
      <c r="L11" s="13">
        <f>SUM(B11:K11)</f>
        <v>1500257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1.209105559469142</v>
      </c>
      <c r="C16" s="22">
        <v>1.160223071851922</v>
      </c>
      <c r="D16" s="22">
        <v>1.031722414049577</v>
      </c>
      <c r="E16" s="22">
        <v>1.076482262882451</v>
      </c>
      <c r="F16" s="22">
        <v>1.175142981761514</v>
      </c>
      <c r="G16" s="22">
        <v>1.20151732422997</v>
      </c>
      <c r="H16" s="22">
        <v>1.092499291141432</v>
      </c>
      <c r="I16" s="22">
        <v>1.157437737086946</v>
      </c>
      <c r="J16" s="22">
        <v>1.321284198356238</v>
      </c>
      <c r="K16" s="22">
        <v>1.087431871140948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740964.62</v>
      </c>
      <c r="C18" s="25">
        <f aca="true" t="shared" si="2" ref="C18:K18">SUM(C19:C28)</f>
        <v>492503.79000000004</v>
      </c>
      <c r="D18" s="25">
        <f t="shared" si="2"/>
        <v>1562040.04</v>
      </c>
      <c r="E18" s="25">
        <f t="shared" si="2"/>
        <v>1285582.6900000002</v>
      </c>
      <c r="F18" s="25">
        <f t="shared" si="2"/>
        <v>1345383.33</v>
      </c>
      <c r="G18" s="25">
        <f t="shared" si="2"/>
        <v>815980.15</v>
      </c>
      <c r="H18" s="25">
        <f t="shared" si="2"/>
        <v>442952.42000000004</v>
      </c>
      <c r="I18" s="25">
        <f t="shared" si="2"/>
        <v>570393.4200000002</v>
      </c>
      <c r="J18" s="25">
        <f t="shared" si="2"/>
        <v>698877.33</v>
      </c>
      <c r="K18" s="25">
        <f t="shared" si="2"/>
        <v>879088.1199999999</v>
      </c>
      <c r="L18" s="25">
        <f>SUM(B18:K18)</f>
        <v>8833765.91</v>
      </c>
      <c r="M18"/>
    </row>
    <row r="19" spans="1:13" ht="17.25" customHeight="1">
      <c r="A19" s="26" t="s">
        <v>24</v>
      </c>
      <c r="B19" s="60">
        <f>ROUND((B13+B14)*B7,2)</f>
        <v>607936.73</v>
      </c>
      <c r="C19" s="60">
        <f aca="true" t="shared" si="3" ref="C19:K19">ROUND((C13+C14)*C7,2)</f>
        <v>412871.4</v>
      </c>
      <c r="D19" s="60">
        <f t="shared" si="3"/>
        <v>1458699.4</v>
      </c>
      <c r="E19" s="60">
        <f t="shared" si="3"/>
        <v>1159841.36</v>
      </c>
      <c r="F19" s="60">
        <f t="shared" si="3"/>
        <v>1098998.36</v>
      </c>
      <c r="G19" s="60">
        <f t="shared" si="3"/>
        <v>651026.88</v>
      </c>
      <c r="H19" s="60">
        <f t="shared" si="3"/>
        <v>386464.73</v>
      </c>
      <c r="I19" s="60">
        <f t="shared" si="3"/>
        <v>479844.73</v>
      </c>
      <c r="J19" s="60">
        <f t="shared" si="3"/>
        <v>511647.87</v>
      </c>
      <c r="K19" s="60">
        <f t="shared" si="3"/>
        <v>782697.07</v>
      </c>
      <c r="L19" s="33">
        <f>SUM(B19:K19)</f>
        <v>7550028.53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127122.95</v>
      </c>
      <c r="C20" s="33">
        <f t="shared" si="4"/>
        <v>66151.52</v>
      </c>
      <c r="D20" s="33">
        <f t="shared" si="4"/>
        <v>46273.47</v>
      </c>
      <c r="E20" s="33">
        <f t="shared" si="4"/>
        <v>88707.29</v>
      </c>
      <c r="F20" s="33">
        <f t="shared" si="4"/>
        <v>192481.85</v>
      </c>
      <c r="G20" s="33">
        <f t="shared" si="4"/>
        <v>131193.19</v>
      </c>
      <c r="H20" s="33">
        <f t="shared" si="4"/>
        <v>35747.71</v>
      </c>
      <c r="I20" s="33">
        <f t="shared" si="4"/>
        <v>75545.67</v>
      </c>
      <c r="J20" s="33">
        <f t="shared" si="4"/>
        <v>164384.38</v>
      </c>
      <c r="K20" s="33">
        <f t="shared" si="4"/>
        <v>68432.67</v>
      </c>
      <c r="L20" s="33">
        <f aca="true" t="shared" si="5" ref="L19:L26">SUM(B20:K20)</f>
        <v>996040.7000000001</v>
      </c>
      <c r="M20"/>
    </row>
    <row r="21" spans="1:13" ht="17.25" customHeight="1">
      <c r="A21" s="27" t="s">
        <v>26</v>
      </c>
      <c r="B21" s="33">
        <v>3108.6</v>
      </c>
      <c r="C21" s="33">
        <v>11017.58</v>
      </c>
      <c r="D21" s="33">
        <v>51185.76</v>
      </c>
      <c r="E21" s="33">
        <v>31694.92</v>
      </c>
      <c r="F21" s="33">
        <v>50198.52</v>
      </c>
      <c r="G21" s="33">
        <v>32596.23</v>
      </c>
      <c r="H21" s="33">
        <v>18362.08</v>
      </c>
      <c r="I21" s="33">
        <v>12429.1</v>
      </c>
      <c r="J21" s="33">
        <v>18360.44</v>
      </c>
      <c r="K21" s="33">
        <v>23128.64</v>
      </c>
      <c r="L21" s="33">
        <f t="shared" si="5"/>
        <v>252081.87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612.22</v>
      </c>
      <c r="C24" s="33">
        <v>409.02</v>
      </c>
      <c r="D24" s="33">
        <v>1292.18</v>
      </c>
      <c r="E24" s="33">
        <v>1065.53</v>
      </c>
      <c r="F24" s="33">
        <v>1115.03</v>
      </c>
      <c r="G24" s="33">
        <v>674.75</v>
      </c>
      <c r="H24" s="33">
        <v>367.33</v>
      </c>
      <c r="I24" s="33">
        <v>471.54</v>
      </c>
      <c r="J24" s="33">
        <v>578.36</v>
      </c>
      <c r="K24" s="33">
        <v>726.85</v>
      </c>
      <c r="L24" s="33">
        <f t="shared" si="5"/>
        <v>7312.8099999999995</v>
      </c>
      <c r="M24"/>
    </row>
    <row r="25" spans="1:13" ht="17.25" customHeight="1">
      <c r="A25" s="27" t="s">
        <v>77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78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-131367</v>
      </c>
      <c r="C29" s="33">
        <f t="shared" si="6"/>
        <v>-31503.600000000002</v>
      </c>
      <c r="D29" s="33">
        <f t="shared" si="6"/>
        <v>-91854.56</v>
      </c>
      <c r="E29" s="33">
        <f t="shared" si="6"/>
        <v>-72146.07</v>
      </c>
      <c r="F29" s="33">
        <f t="shared" si="6"/>
        <v>-65094.270000000004</v>
      </c>
      <c r="G29" s="33">
        <f t="shared" si="6"/>
        <v>-47096.43</v>
      </c>
      <c r="H29" s="33">
        <f t="shared" si="6"/>
        <v>-31639.600000000002</v>
      </c>
      <c r="I29" s="33">
        <f t="shared" si="6"/>
        <v>-34870.17</v>
      </c>
      <c r="J29" s="33">
        <f t="shared" si="6"/>
        <v>-33681.63</v>
      </c>
      <c r="K29" s="33">
        <f t="shared" si="6"/>
        <v>-57387.36</v>
      </c>
      <c r="L29" s="33">
        <f aca="true" t="shared" si="7" ref="L29:L36">SUM(B29:K29)</f>
        <v>-596640.69</v>
      </c>
      <c r="M29"/>
    </row>
    <row r="30" spans="1:13" ht="18.75" customHeight="1">
      <c r="A30" s="27" t="s">
        <v>30</v>
      </c>
      <c r="B30" s="33">
        <f>B31+B32+B33+B34</f>
        <v>-25713.6</v>
      </c>
      <c r="C30" s="33">
        <f aca="true" t="shared" si="8" ref="C30:K30">C31+C32+C33+C34</f>
        <v>-29229.2</v>
      </c>
      <c r="D30" s="33">
        <f t="shared" si="8"/>
        <v>-84669.2</v>
      </c>
      <c r="E30" s="33">
        <f t="shared" si="8"/>
        <v>-60702.4</v>
      </c>
      <c r="F30" s="33">
        <f t="shared" si="8"/>
        <v>-58894</v>
      </c>
      <c r="G30" s="33">
        <f t="shared" si="8"/>
        <v>-43344.4</v>
      </c>
      <c r="H30" s="33">
        <f t="shared" si="8"/>
        <v>-20112.4</v>
      </c>
      <c r="I30" s="33">
        <f t="shared" si="8"/>
        <v>-32248.09</v>
      </c>
      <c r="J30" s="33">
        <f t="shared" si="8"/>
        <v>-30465.6</v>
      </c>
      <c r="K30" s="33">
        <f t="shared" si="8"/>
        <v>-53345.6</v>
      </c>
      <c r="L30" s="33">
        <f t="shared" si="7"/>
        <v>-438724.49</v>
      </c>
      <c r="M30"/>
    </row>
    <row r="31" spans="1:13" s="36" customFormat="1" ht="18.75" customHeight="1">
      <c r="A31" s="34" t="s">
        <v>55</v>
      </c>
      <c r="B31" s="33">
        <f>-ROUND((B9)*$E$3,2)</f>
        <v>-25713.6</v>
      </c>
      <c r="C31" s="33">
        <f aca="true" t="shared" si="9" ref="C31:K31">-ROUND((C9)*$E$3,2)</f>
        <v>-29229.2</v>
      </c>
      <c r="D31" s="33">
        <f t="shared" si="9"/>
        <v>-84669.2</v>
      </c>
      <c r="E31" s="33">
        <f t="shared" si="9"/>
        <v>-60702.4</v>
      </c>
      <c r="F31" s="33">
        <f t="shared" si="9"/>
        <v>-58894</v>
      </c>
      <c r="G31" s="33">
        <f t="shared" si="9"/>
        <v>-43344.4</v>
      </c>
      <c r="H31" s="33">
        <f t="shared" si="9"/>
        <v>-20112.4</v>
      </c>
      <c r="I31" s="33">
        <f t="shared" si="9"/>
        <v>-22365.2</v>
      </c>
      <c r="J31" s="33">
        <f t="shared" si="9"/>
        <v>-30465.6</v>
      </c>
      <c r="K31" s="33">
        <f t="shared" si="9"/>
        <v>-53345.6</v>
      </c>
      <c r="L31" s="33">
        <f t="shared" si="7"/>
        <v>-428841.6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-9882.89</v>
      </c>
      <c r="J34" s="17">
        <v>0</v>
      </c>
      <c r="K34" s="17">
        <v>0</v>
      </c>
      <c r="L34" s="33">
        <f t="shared" si="7"/>
        <v>-9882.89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-2274.4</v>
      </c>
      <c r="D35" s="38">
        <f t="shared" si="10"/>
        <v>-7185.36</v>
      </c>
      <c r="E35" s="38">
        <f t="shared" si="10"/>
        <v>-11443.67</v>
      </c>
      <c r="F35" s="38">
        <f t="shared" si="10"/>
        <v>-6200.27</v>
      </c>
      <c r="G35" s="38">
        <f t="shared" si="10"/>
        <v>-3752.03</v>
      </c>
      <c r="H35" s="38">
        <f t="shared" si="10"/>
        <v>-11527.2</v>
      </c>
      <c r="I35" s="38">
        <f t="shared" si="10"/>
        <v>-2622.08</v>
      </c>
      <c r="J35" s="38">
        <f t="shared" si="10"/>
        <v>-3216.03</v>
      </c>
      <c r="K35" s="38">
        <f t="shared" si="10"/>
        <v>-4041.76</v>
      </c>
      <c r="L35" s="33">
        <f t="shared" si="7"/>
        <v>-157916.2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73</v>
      </c>
      <c r="B46" s="17">
        <v>-3404.35</v>
      </c>
      <c r="C46" s="17">
        <v>-2274.4</v>
      </c>
      <c r="D46" s="17">
        <v>-7185.36</v>
      </c>
      <c r="E46" s="17">
        <v>-5925.02</v>
      </c>
      <c r="F46" s="17">
        <v>-6200.27</v>
      </c>
      <c r="G46" s="17">
        <v>-3752.03</v>
      </c>
      <c r="H46" s="17">
        <v>-2042.61</v>
      </c>
      <c r="I46" s="17">
        <v>-2622.08</v>
      </c>
      <c r="J46" s="17">
        <v>-3216.03</v>
      </c>
      <c r="K46" s="17">
        <v>-4041.76</v>
      </c>
      <c r="L46" s="30">
        <f t="shared" si="11"/>
        <v>-40663.91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609597.62</v>
      </c>
      <c r="C50" s="41">
        <f>IF(C18+C29+C42+C51&lt;0,0,C18+C29+C51)</f>
        <v>461000.19000000006</v>
      </c>
      <c r="D50" s="41">
        <f>IF(D18+D29+D42+D51&lt;0,0,D18+D29+D51)</f>
        <v>1470185.48</v>
      </c>
      <c r="E50" s="41">
        <f>IF(E18+E29+E42+E51&lt;0,0,E18+E29+E51)</f>
        <v>1213436.62</v>
      </c>
      <c r="F50" s="41">
        <f>IF(F18+F29+F42+F51&lt;0,0,F18+F29+F51)</f>
        <v>1280289.06</v>
      </c>
      <c r="G50" s="41">
        <f>IF(G18+G29+G42+G51&lt;0,0,G18+G29+G51)</f>
        <v>768883.72</v>
      </c>
      <c r="H50" s="41">
        <f>IF(H18+H29+H42+H51&lt;0,0,H18+H29+H51)</f>
        <v>411312.82000000007</v>
      </c>
      <c r="I50" s="41">
        <f>IF(I18+I29+I42+I51&lt;0,0,I18+I29+I51)</f>
        <v>535523.2500000001</v>
      </c>
      <c r="J50" s="41">
        <f>IF(J18+J29+J42+J51&lt;0,0,J18+J29+J51)</f>
        <v>665195.7</v>
      </c>
      <c r="K50" s="41">
        <f>IF(K18+K29+K42+K51&lt;0,0,K18+K29+K51)</f>
        <v>821700.7599999999</v>
      </c>
      <c r="L50" s="42">
        <f>SUM(B50:K50)</f>
        <v>8237125.220000001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609597.62</v>
      </c>
      <c r="C56" s="41">
        <f aca="true" t="shared" si="12" ref="C56:J56">SUM(C57:C68)</f>
        <v>461000.19999999995</v>
      </c>
      <c r="D56" s="41">
        <f t="shared" si="12"/>
        <v>1470185.47</v>
      </c>
      <c r="E56" s="41">
        <f t="shared" si="12"/>
        <v>1213436.61</v>
      </c>
      <c r="F56" s="41">
        <f t="shared" si="12"/>
        <v>1280289.06</v>
      </c>
      <c r="G56" s="41">
        <f t="shared" si="12"/>
        <v>768883.72</v>
      </c>
      <c r="H56" s="41">
        <f t="shared" si="12"/>
        <v>411312.82</v>
      </c>
      <c r="I56" s="41">
        <f>SUM(I57:I71)</f>
        <v>535523.25</v>
      </c>
      <c r="J56" s="41">
        <f t="shared" si="12"/>
        <v>665195.7</v>
      </c>
      <c r="K56" s="41">
        <f>SUM(K57:K70)</f>
        <v>821700.77</v>
      </c>
      <c r="L56" s="46">
        <f>SUM(B56:K56)</f>
        <v>8237125.220000001</v>
      </c>
      <c r="M56" s="40"/>
    </row>
    <row r="57" spans="1:13" ht="18.75" customHeight="1">
      <c r="A57" s="47" t="s">
        <v>48</v>
      </c>
      <c r="B57" s="48">
        <v>609597.62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609597.62</v>
      </c>
      <c r="M57" s="40"/>
    </row>
    <row r="58" spans="1:12" ht="18.75" customHeight="1">
      <c r="A58" s="47" t="s">
        <v>58</v>
      </c>
      <c r="B58" s="17">
        <v>0</v>
      </c>
      <c r="C58" s="48">
        <v>402914.17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402914.17</v>
      </c>
    </row>
    <row r="59" spans="1:12" ht="18.75" customHeight="1">
      <c r="A59" s="47" t="s">
        <v>59</v>
      </c>
      <c r="B59" s="17">
        <v>0</v>
      </c>
      <c r="C59" s="48">
        <v>58086.03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58086.03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1470185.47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1470185.47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1213436.61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1213436.61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1280289.06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1280289.06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768883.72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768883.72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411312.82</v>
      </c>
      <c r="I64" s="17">
        <v>0</v>
      </c>
      <c r="J64" s="17">
        <v>0</v>
      </c>
      <c r="K64" s="17">
        <v>0</v>
      </c>
      <c r="L64" s="46">
        <f t="shared" si="13"/>
        <v>411312.82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665195.7</v>
      </c>
      <c r="K66" s="17">
        <v>0</v>
      </c>
      <c r="L66" s="46">
        <f t="shared" si="13"/>
        <v>665195.7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469766.33</v>
      </c>
      <c r="L67" s="46">
        <f t="shared" si="13"/>
        <v>469766.33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351934.44</v>
      </c>
      <c r="L68" s="46">
        <f t="shared" si="13"/>
        <v>351934.44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535523.25</v>
      </c>
      <c r="J71" s="52">
        <v>0</v>
      </c>
      <c r="K71" s="52">
        <v>0</v>
      </c>
      <c r="L71" s="51">
        <f>SUM(B71:K71)</f>
        <v>535523.25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2022-07-14T16:47:57Z</dcterms:modified>
  <cp:category/>
  <cp:version/>
  <cp:contentType/>
  <cp:contentStatus/>
</cp:coreProperties>
</file>