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<sst xmlns="http://schemas.openxmlformats.org/spreadsheetml/2006/main" count="81" uniqueCount="80">
  <si>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</si>
  <si>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</si>
  <si>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</si>
  <si>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</si>
  <si>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</si>
  <si>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</si>
  <si>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</si>
  <si>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</si>
  <si>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</si>
  <si>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</si>
  <si>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</si>
  <si>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</si>
  <si>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</si>
  <si>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</si>
  <si>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</si>
  <si>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</si>
  <si>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</si>
  <si>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</si>
  <si>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</si>
  <si>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</si>
  <si>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</si>
  <si>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</si>
  <si>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</si>
  <si>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</si>
  <si>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</si>
  <si>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</si>
  <si>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</si>
  <si>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</si>
  <si>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</si>
  <si>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</si>
  <si>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</si>
  <si>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</si>
  <si>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</si>
  <si>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</si>
  <si>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</si>
  <si>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</si>
  <si>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</si>
  <si>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</si>
  <si>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</si>
  <si>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</si>
  <si>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</si>
  <si>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</si>
  <si>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</si>
  <si>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</si>
  <si>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</si>
  <si>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</si>
  <si>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</si>
  <si>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</si>
  <si>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</si>
  <si>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</si>
  <si>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</si>
  <si>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</si>
  <si>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</si>
  <si>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</si>
  <si>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</si>
  <si>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</si>
  <si>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</si>
  <si>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</si>
  <si>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</si>
  <si>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</si>
  <si>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</si>
  <si>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</si>
  <si>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</si>
  <si>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</si>
  <si>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</si>
  <si>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</si>
  <si>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</si>
  <si>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</si>
  <si>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</si>
  <si>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</si>
  <si>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</si>
  <si>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</si>
  <si>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</si>
  <si>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</si>
  <si>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OPERAÇÃO 06/07/22 - VENCIMENTO 13/07/22</t>
  </si>
  <si>
    <t>2.1 Tarifa de Remuneração por Passageiro Transportado Combustível</t>
  </si>
  <si>
    <t>4.6. Remuneração SMGO</t>
  </si>
  <si>
    <t>4.7. Remuneração Manutenção de Validadores</t>
  </si>
  <si>
    <t>4.8. Remuneração Comunicação de Dados por Chip</t>
  </si>
  <si>
    <t>7.15. Consórcio KBPX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</si>
</sst>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9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66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4" fillId="0" borderId="1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left" vertical="center" indent="1"/>
    </xf>
    <xf numFmtId="165" fontId="34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wrapText="1" indent="1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1"/>
    </xf>
    <xf numFmtId="166" fontId="34" fillId="0" borderId="4" xfId="46" applyNumberFormat="1" applyFont="1" applyFill="1" applyBorder="1" applyAlignment="1">
      <alignment horizontal="center" vertical="center"/>
    </xf>
    <xf numFmtId="167" fontId="34" fillId="0" borderId="4" xfId="46" applyNumberFormat="1" applyFont="1" applyFill="1" applyBorder="1" applyAlignment="1">
      <alignment horizontal="center" vertical="center"/>
    </xf>
    <xf numFmtId="167" fontId="34" fillId="0" borderId="4" xfId="53" applyNumberFormat="1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2"/>
    </xf>
    <xf numFmtId="0" fontId="34" fillId="0" borderId="4" xfId="0" applyFont="1" applyFill="1" applyBorder="1" applyAlignment="1">
      <alignment horizontal="left" vertical="center" indent="2"/>
    </xf>
    <xf numFmtId="164" fontId="34" fillId="0" borderId="4" xfId="53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4" fontId="34" fillId="35" borderId="4" xfId="53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2"/>
    </xf>
    <xf numFmtId="164" fontId="34" fillId="0" borderId="1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3"/>
    </xf>
    <xf numFmtId="168" fontId="34" fillId="35" borderId="4" xfId="46" applyNumberFormat="1" applyFont="1" applyFill="1" applyBorder="1" applyAlignment="1">
      <alignment vertical="center"/>
    </xf>
    <xf numFmtId="164" fontId="34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4" fillId="0" borderId="4" xfId="46" applyFont="1" applyFill="1" applyBorder="1" applyAlignment="1">
      <alignment vertical="center"/>
    </xf>
    <xf numFmtId="168" fontId="34" fillId="0" borderId="4" xfId="46" applyNumberFormat="1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left" vertical="center" indent="1"/>
    </xf>
    <xf numFmtId="164" fontId="34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4" fillId="0" borderId="14" xfId="53" applyFont="1" applyFill="1" applyBorder="1" applyAlignment="1">
      <alignment horizontal="center"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170" fontId="34" fillId="0" borderId="4" xfId="46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57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60</v>
      </c>
      <c r="D5" s="6" t="s">
        <v>5</v>
      </c>
      <c r="E5" s="7" t="s">
        <v>61</v>
      </c>
      <c r="F5" s="7" t="s">
        <v>62</v>
      </c>
      <c r="G5" s="7" t="s">
        <v>63</v>
      </c>
      <c r="H5" s="7" t="s">
        <v>64</v>
      </c>
      <c r="I5" s="6" t="s">
        <v>6</v>
      </c>
      <c r="J5" s="6" t="s">
        <v>65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84721</v>
      </c>
      <c r="C7" s="10">
        <f>C8+C11</f>
        <v>100820</v>
      </c>
      <c r="D7" s="10">
        <f aca="true" t="shared" si="0" ref="D7:K7">D8+D11</f>
        <v>296497</v>
      </c>
      <c r="E7" s="10">
        <f t="shared" si="0"/>
        <v>231828</v>
      </c>
      <c r="F7" s="10">
        <f t="shared" si="0"/>
        <v>252560</v>
      </c>
      <c r="G7" s="10">
        <f t="shared" si="0"/>
        <v>134499</v>
      </c>
      <c r="H7" s="10">
        <f t="shared" si="0"/>
        <v>73365</v>
      </c>
      <c r="I7" s="10">
        <f t="shared" si="0"/>
        <v>111524</v>
      </c>
      <c r="J7" s="10">
        <f t="shared" si="0"/>
        <v>109301</v>
      </c>
      <c r="K7" s="10">
        <f t="shared" si="0"/>
        <v>203877</v>
      </c>
      <c r="L7" s="10">
        <f>SUM(B7:K7)</f>
        <v>1598992</v>
      </c>
      <c r="M7" s="11"/>
    </row>
    <row r="8" spans="1:13" ht="17.25" customHeight="1">
      <c r="A8" s="12" t="s">
        <v>18</v>
      </c>
      <c r="B8" s="13">
        <f>B9+B10</f>
        <v>6009</v>
      </c>
      <c r="C8" s="13">
        <f aca="true" t="shared" si="1" ref="C8:K8">C9+C10</f>
        <v>6466</v>
      </c>
      <c r="D8" s="13">
        <f t="shared" si="1"/>
        <v>19385</v>
      </c>
      <c r="E8" s="13">
        <f t="shared" si="1"/>
        <v>13583</v>
      </c>
      <c r="F8" s="13">
        <f t="shared" si="1"/>
        <v>13592</v>
      </c>
      <c r="G8" s="13">
        <f t="shared" si="1"/>
        <v>9614</v>
      </c>
      <c r="H8" s="13">
        <f t="shared" si="1"/>
        <v>4597</v>
      </c>
      <c r="I8" s="13">
        <f t="shared" si="1"/>
        <v>5268</v>
      </c>
      <c r="J8" s="13">
        <f t="shared" si="1"/>
        <v>6901</v>
      </c>
      <c r="K8" s="13">
        <f t="shared" si="1"/>
        <v>11979</v>
      </c>
      <c r="L8" s="13">
        <f>SUM(B8:K8)</f>
        <v>97394</v>
      </c>
      <c r="M8"/>
    </row>
    <row r="9" spans="1:13" ht="17.25" customHeight="1">
      <c r="A9" s="14" t="s">
        <v>19</v>
      </c>
      <c r="B9" s="15">
        <v>6008</v>
      </c>
      <c r="C9" s="15">
        <v>6466</v>
      </c>
      <c r="D9" s="15">
        <v>19385</v>
      </c>
      <c r="E9" s="15">
        <v>13583</v>
      </c>
      <c r="F9" s="15">
        <v>13592</v>
      </c>
      <c r="G9" s="15">
        <v>9614</v>
      </c>
      <c r="H9" s="15">
        <v>4567</v>
      </c>
      <c r="I9" s="15">
        <v>5268</v>
      </c>
      <c r="J9" s="15">
        <v>6901</v>
      </c>
      <c r="K9" s="15">
        <v>11979</v>
      </c>
      <c r="L9" s="13">
        <f>SUM(B9:K9)</f>
        <v>97363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30</v>
      </c>
      <c r="I10" s="15">
        <v>0</v>
      </c>
      <c r="J10" s="15">
        <v>0</v>
      </c>
      <c r="K10" s="15">
        <v>0</v>
      </c>
      <c r="L10" s="13">
        <f>SUM(B10:K10)</f>
        <v>31</v>
      </c>
      <c r="M10"/>
    </row>
    <row r="11" spans="1:13" ht="17.25" customHeight="1">
      <c r="A11" s="12" t="s">
        <v>21</v>
      </c>
      <c r="B11" s="15">
        <v>78712</v>
      </c>
      <c r="C11" s="15">
        <v>94354</v>
      </c>
      <c r="D11" s="15">
        <v>277112</v>
      </c>
      <c r="E11" s="15">
        <v>218245</v>
      </c>
      <c r="F11" s="15">
        <v>238968</v>
      </c>
      <c r="G11" s="15">
        <v>124885</v>
      </c>
      <c r="H11" s="15">
        <v>68768</v>
      </c>
      <c r="I11" s="15">
        <v>106256</v>
      </c>
      <c r="J11" s="15">
        <v>102400</v>
      </c>
      <c r="K11" s="15">
        <v>191898</v>
      </c>
      <c r="L11" s="13">
        <f>SUM(B11:K11)</f>
        <v>1501598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7.2818</v>
      </c>
      <c r="C13" s="20">
        <v>4.1036</v>
      </c>
      <c r="D13" s="20">
        <v>4.884</v>
      </c>
      <c r="E13" s="20">
        <v>4.9472</v>
      </c>
      <c r="F13" s="20">
        <v>4.3712</v>
      </c>
      <c r="G13" s="20">
        <v>4.8064</v>
      </c>
      <c r="H13" s="20">
        <v>5.2944</v>
      </c>
      <c r="I13" s="20">
        <v>4.3896</v>
      </c>
      <c r="J13" s="20">
        <v>4.7275</v>
      </c>
      <c r="K13" s="20">
        <v>3.8605</v>
      </c>
      <c r="L13" s="18"/>
      <c r="M13"/>
    </row>
    <row r="14" spans="1:13" ht="17.25" customHeight="1">
      <c r="A14" s="19" t="s">
        <v>75</v>
      </c>
      <c r="B14" s="20">
        <v>-0.0354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1.203433589099915</v>
      </c>
      <c r="C16" s="22">
        <v>1.157663206930019</v>
      </c>
      <c r="D16" s="22">
        <v>1.037893242708739</v>
      </c>
      <c r="E16" s="22">
        <v>1.083150798470334</v>
      </c>
      <c r="F16" s="22">
        <v>1.17174124102555</v>
      </c>
      <c r="G16" s="22">
        <v>1.208086366032636</v>
      </c>
      <c r="H16" s="22">
        <v>1.088587270353518</v>
      </c>
      <c r="I16" s="22">
        <v>1.142819367383017</v>
      </c>
      <c r="J16" s="22">
        <v>1.312599134249149</v>
      </c>
      <c r="K16" s="22">
        <v>1.082163854747763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70</v>
      </c>
      <c r="B18" s="25">
        <f>SUM(B19:B28)</f>
        <v>744756.6800000002</v>
      </c>
      <c r="C18" s="25">
        <f aca="true" t="shared" si="2" ref="C18:K18">SUM(C19:C28)</f>
        <v>492432.41</v>
      </c>
      <c r="D18" s="25">
        <f t="shared" si="2"/>
        <v>1558927.4000000004</v>
      </c>
      <c r="E18" s="25">
        <f t="shared" si="2"/>
        <v>1278959.4600000002</v>
      </c>
      <c r="F18" s="25">
        <f t="shared" si="2"/>
        <v>1347450.1899999997</v>
      </c>
      <c r="G18" s="25">
        <f t="shared" si="2"/>
        <v>814933.8699999999</v>
      </c>
      <c r="H18" s="25">
        <f t="shared" si="2"/>
        <v>443705.77</v>
      </c>
      <c r="I18" s="25">
        <f t="shared" si="2"/>
        <v>574401.6200000001</v>
      </c>
      <c r="J18" s="25">
        <f t="shared" si="2"/>
        <v>700563.5599999999</v>
      </c>
      <c r="K18" s="25">
        <f t="shared" si="2"/>
        <v>879229.4099999999</v>
      </c>
      <c r="L18" s="25">
        <f>SUM(B18:K18)</f>
        <v>8835360.37</v>
      </c>
      <c r="M18"/>
    </row>
    <row r="19" spans="1:13" ht="17.25" customHeight="1">
      <c r="A19" s="26" t="s">
        <v>24</v>
      </c>
      <c r="B19" s="60">
        <f>ROUND((B13+B14)*B7,2)</f>
        <v>613922.25</v>
      </c>
      <c r="C19" s="60">
        <f aca="true" t="shared" si="3" ref="C19:K19">ROUND((C13+C14)*C7,2)</f>
        <v>413724.95</v>
      </c>
      <c r="D19" s="60">
        <f t="shared" si="3"/>
        <v>1448091.35</v>
      </c>
      <c r="E19" s="60">
        <f t="shared" si="3"/>
        <v>1146899.48</v>
      </c>
      <c r="F19" s="60">
        <f t="shared" si="3"/>
        <v>1103990.27</v>
      </c>
      <c r="G19" s="60">
        <f t="shared" si="3"/>
        <v>646455.99</v>
      </c>
      <c r="H19" s="60">
        <f t="shared" si="3"/>
        <v>388423.66</v>
      </c>
      <c r="I19" s="60">
        <f t="shared" si="3"/>
        <v>489545.75</v>
      </c>
      <c r="J19" s="60">
        <f t="shared" si="3"/>
        <v>516720.48</v>
      </c>
      <c r="K19" s="60">
        <f t="shared" si="3"/>
        <v>787067.16</v>
      </c>
      <c r="L19" s="33">
        <f>SUM(B19:K19)</f>
        <v>7554841.34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124892.41</v>
      </c>
      <c r="C20" s="33">
        <f t="shared" si="4"/>
        <v>65229.2</v>
      </c>
      <c r="D20" s="33">
        <f t="shared" si="4"/>
        <v>54872.88</v>
      </c>
      <c r="E20" s="33">
        <f t="shared" si="4"/>
        <v>95365.61</v>
      </c>
      <c r="F20" s="33">
        <f t="shared" si="4"/>
        <v>189600.66</v>
      </c>
      <c r="G20" s="33">
        <f t="shared" si="4"/>
        <v>134518.68</v>
      </c>
      <c r="H20" s="33">
        <f t="shared" si="4"/>
        <v>34409.39</v>
      </c>
      <c r="I20" s="33">
        <f t="shared" si="4"/>
        <v>69916.61</v>
      </c>
      <c r="J20" s="33">
        <f t="shared" si="4"/>
        <v>161526.37</v>
      </c>
      <c r="K20" s="33">
        <f t="shared" si="4"/>
        <v>64668.47</v>
      </c>
      <c r="L20" s="33">
        <f aca="true" t="shared" si="5" ref="L20:L26">SUM(B20:K20)</f>
        <v>995000.2799999999</v>
      </c>
      <c r="M20"/>
    </row>
    <row r="21" spans="1:13" ht="17.25" customHeight="1">
      <c r="A21" s="27" t="s">
        <v>26</v>
      </c>
      <c r="B21" s="33">
        <v>3140.47</v>
      </c>
      <c r="C21" s="33">
        <v>11017.58</v>
      </c>
      <c r="D21" s="33">
        <v>50084.36</v>
      </c>
      <c r="E21" s="33">
        <v>31363.06</v>
      </c>
      <c r="F21" s="33">
        <v>50154.66</v>
      </c>
      <c r="G21" s="33">
        <v>32795.35</v>
      </c>
      <c r="H21" s="33">
        <v>18494.82</v>
      </c>
      <c r="I21" s="33">
        <v>12362.73</v>
      </c>
      <c r="J21" s="33">
        <v>17829.47</v>
      </c>
      <c r="K21" s="33">
        <v>22664.04</v>
      </c>
      <c r="L21" s="33">
        <f t="shared" si="5"/>
        <v>249906.54000000004</v>
      </c>
      <c r="M21"/>
    </row>
    <row r="22" spans="1:13" ht="17.25" customHeight="1">
      <c r="A22" s="27" t="s">
        <v>27</v>
      </c>
      <c r="B22" s="33">
        <v>1729.43</v>
      </c>
      <c r="C22" s="29">
        <v>1729.43</v>
      </c>
      <c r="D22" s="29">
        <v>3458.86</v>
      </c>
      <c r="E22" s="29">
        <v>3458.86</v>
      </c>
      <c r="F22" s="33">
        <v>1729.43</v>
      </c>
      <c r="G22" s="29">
        <v>0</v>
      </c>
      <c r="H22" s="33">
        <v>1729.43</v>
      </c>
      <c r="I22" s="29">
        <v>1729.43</v>
      </c>
      <c r="J22" s="29">
        <v>3458.86</v>
      </c>
      <c r="K22" s="29">
        <v>3458.86</v>
      </c>
      <c r="L22" s="33">
        <f t="shared" si="5"/>
        <v>22482.59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0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0</v>
      </c>
      <c r="M23"/>
    </row>
    <row r="24" spans="1:13" ht="17.25" customHeight="1">
      <c r="A24" s="27" t="s">
        <v>76</v>
      </c>
      <c r="B24" s="33">
        <v>617.43</v>
      </c>
      <c r="C24" s="33">
        <v>406.41</v>
      </c>
      <c r="D24" s="33">
        <v>1289.58</v>
      </c>
      <c r="E24" s="33">
        <v>1057.72</v>
      </c>
      <c r="F24" s="33">
        <v>1115.03</v>
      </c>
      <c r="G24" s="33">
        <v>674.75</v>
      </c>
      <c r="H24" s="33">
        <v>367.33</v>
      </c>
      <c r="I24" s="33">
        <v>474.15</v>
      </c>
      <c r="J24" s="33">
        <v>580.96</v>
      </c>
      <c r="K24" s="33">
        <v>726.85</v>
      </c>
      <c r="L24" s="33">
        <f t="shared" si="5"/>
        <v>7310.21</v>
      </c>
      <c r="M24"/>
    </row>
    <row r="25" spans="1:13" ht="17.25" customHeight="1">
      <c r="A25" s="27" t="s">
        <v>77</v>
      </c>
      <c r="B25" s="33">
        <v>314.15</v>
      </c>
      <c r="C25" s="33">
        <v>225.67</v>
      </c>
      <c r="D25" s="33">
        <v>770.81</v>
      </c>
      <c r="E25" s="33">
        <v>555.56</v>
      </c>
      <c r="F25" s="33">
        <v>588.19</v>
      </c>
      <c r="G25" s="33">
        <v>340.65</v>
      </c>
      <c r="H25" s="33">
        <v>191.71</v>
      </c>
      <c r="I25" s="33">
        <v>254.31</v>
      </c>
      <c r="J25" s="33">
        <v>306.88</v>
      </c>
      <c r="K25" s="33">
        <v>440.83</v>
      </c>
      <c r="L25" s="33">
        <f t="shared" si="5"/>
        <v>3988.76</v>
      </c>
      <c r="M25"/>
    </row>
    <row r="26" spans="1:13" ht="17.25" customHeight="1">
      <c r="A26" s="27" t="s">
        <v>78</v>
      </c>
      <c r="B26" s="33">
        <v>140.54</v>
      </c>
      <c r="C26" s="33">
        <v>99.17</v>
      </c>
      <c r="D26" s="33">
        <v>359.56</v>
      </c>
      <c r="E26" s="33">
        <v>259.17</v>
      </c>
      <c r="F26" s="33">
        <v>271.95</v>
      </c>
      <c r="G26" s="33">
        <v>148.45</v>
      </c>
      <c r="H26" s="33">
        <v>89.43</v>
      </c>
      <c r="I26" s="33">
        <v>118.64</v>
      </c>
      <c r="J26" s="33">
        <v>140.54</v>
      </c>
      <c r="K26" s="33">
        <v>203.2</v>
      </c>
      <c r="L26" s="33">
        <f t="shared" si="5"/>
        <v>1830.6500000000003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-132117.58000000002</v>
      </c>
      <c r="C29" s="33">
        <f t="shared" si="6"/>
        <v>-30710.31</v>
      </c>
      <c r="D29" s="33">
        <f t="shared" si="6"/>
        <v>-92464.87</v>
      </c>
      <c r="E29" s="33">
        <f t="shared" si="6"/>
        <v>-71165.41</v>
      </c>
      <c r="F29" s="33">
        <f t="shared" si="6"/>
        <v>-66005.07</v>
      </c>
      <c r="G29" s="33">
        <f t="shared" si="6"/>
        <v>-46053.63</v>
      </c>
      <c r="H29" s="33">
        <f t="shared" si="6"/>
        <v>-31622</v>
      </c>
      <c r="I29" s="33">
        <f t="shared" si="6"/>
        <v>-38030.42</v>
      </c>
      <c r="J29" s="33">
        <f t="shared" si="6"/>
        <v>-33594.91</v>
      </c>
      <c r="K29" s="33">
        <f t="shared" si="6"/>
        <v>-56749.36</v>
      </c>
      <c r="L29" s="33">
        <f aca="true" t="shared" si="7" ref="L29:L36">SUM(B29:K29)</f>
        <v>-598513.56</v>
      </c>
      <c r="M29"/>
    </row>
    <row r="30" spans="1:13" ht="18.75" customHeight="1">
      <c r="A30" s="27" t="s">
        <v>30</v>
      </c>
      <c r="B30" s="33">
        <f>B31+B32+B33+B34</f>
        <v>-26435.2</v>
      </c>
      <c r="C30" s="33">
        <f aca="true" t="shared" si="8" ref="C30:K30">C31+C32+C33+C34</f>
        <v>-28450.4</v>
      </c>
      <c r="D30" s="33">
        <f t="shared" si="8"/>
        <v>-85294</v>
      </c>
      <c r="E30" s="33">
        <f t="shared" si="8"/>
        <v>-59765.2</v>
      </c>
      <c r="F30" s="33">
        <f t="shared" si="8"/>
        <v>-59804.8</v>
      </c>
      <c r="G30" s="33">
        <f t="shared" si="8"/>
        <v>-42301.6</v>
      </c>
      <c r="H30" s="33">
        <f t="shared" si="8"/>
        <v>-20094.8</v>
      </c>
      <c r="I30" s="33">
        <f t="shared" si="8"/>
        <v>-35393.86</v>
      </c>
      <c r="J30" s="33">
        <f t="shared" si="8"/>
        <v>-30364.4</v>
      </c>
      <c r="K30" s="33">
        <f t="shared" si="8"/>
        <v>-52707.6</v>
      </c>
      <c r="L30" s="33">
        <f t="shared" si="7"/>
        <v>-440611.8599999999</v>
      </c>
      <c r="M30"/>
    </row>
    <row r="31" spans="1:13" s="36" customFormat="1" ht="18.75" customHeight="1">
      <c r="A31" s="34" t="s">
        <v>55</v>
      </c>
      <c r="B31" s="33">
        <f>-ROUND((B9)*$E$3,2)</f>
        <v>-26435.2</v>
      </c>
      <c r="C31" s="33">
        <f aca="true" t="shared" si="9" ref="C31:K31">-ROUND((C9)*$E$3,2)</f>
        <v>-28450.4</v>
      </c>
      <c r="D31" s="33">
        <f t="shared" si="9"/>
        <v>-85294</v>
      </c>
      <c r="E31" s="33">
        <f t="shared" si="9"/>
        <v>-59765.2</v>
      </c>
      <c r="F31" s="33">
        <f t="shared" si="9"/>
        <v>-59804.8</v>
      </c>
      <c r="G31" s="33">
        <f t="shared" si="9"/>
        <v>-42301.6</v>
      </c>
      <c r="H31" s="33">
        <f t="shared" si="9"/>
        <v>-20094.8</v>
      </c>
      <c r="I31" s="33">
        <f t="shared" si="9"/>
        <v>-23179.2</v>
      </c>
      <c r="J31" s="33">
        <f t="shared" si="9"/>
        <v>-30364.4</v>
      </c>
      <c r="K31" s="33">
        <f t="shared" si="9"/>
        <v>-52707.6</v>
      </c>
      <c r="L31" s="33">
        <f t="shared" si="7"/>
        <v>-428397.19999999995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0</v>
      </c>
      <c r="J33" s="17">
        <v>0</v>
      </c>
      <c r="K33" s="17">
        <v>0</v>
      </c>
      <c r="L33" s="33">
        <f t="shared" si="7"/>
        <v>0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-12214.66</v>
      </c>
      <c r="J34" s="17">
        <v>0</v>
      </c>
      <c r="K34" s="17">
        <v>0</v>
      </c>
      <c r="L34" s="33">
        <f t="shared" si="7"/>
        <v>-12214.66</v>
      </c>
      <c r="M34"/>
    </row>
    <row r="35" spans="1:13" s="36" customFormat="1" ht="18.75" customHeight="1">
      <c r="A35" s="27" t="s">
        <v>34</v>
      </c>
      <c r="B35" s="38">
        <f>SUM(B36:B47)</f>
        <v>-105682.38</v>
      </c>
      <c r="C35" s="38">
        <f aca="true" t="shared" si="10" ref="C35:K35">SUM(C36:C47)</f>
        <v>-2259.91</v>
      </c>
      <c r="D35" s="38">
        <f t="shared" si="10"/>
        <v>-7170.87</v>
      </c>
      <c r="E35" s="38">
        <f t="shared" si="10"/>
        <v>-11400.21</v>
      </c>
      <c r="F35" s="38">
        <f t="shared" si="10"/>
        <v>-6200.27</v>
      </c>
      <c r="G35" s="38">
        <f t="shared" si="10"/>
        <v>-3752.03</v>
      </c>
      <c r="H35" s="38">
        <f t="shared" si="10"/>
        <v>-11527.2</v>
      </c>
      <c r="I35" s="38">
        <f t="shared" si="10"/>
        <v>-2636.56</v>
      </c>
      <c r="J35" s="38">
        <f t="shared" si="10"/>
        <v>-3230.51</v>
      </c>
      <c r="K35" s="38">
        <f t="shared" si="10"/>
        <v>-4041.76</v>
      </c>
      <c r="L35" s="33">
        <f t="shared" si="7"/>
        <v>-157901.7</v>
      </c>
      <c r="M35"/>
    </row>
    <row r="36" spans="1:13" ht="18.75" customHeight="1">
      <c r="A36" s="37" t="s">
        <v>35</v>
      </c>
      <c r="B36" s="38">
        <v>-78052.94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-78052.94</v>
      </c>
      <c r="M36"/>
    </row>
    <row r="37" spans="1:13" ht="18.75" customHeight="1">
      <c r="A37" s="37" t="s">
        <v>36</v>
      </c>
      <c r="B37" s="33">
        <v>-24196.11</v>
      </c>
      <c r="C37" s="17">
        <v>0</v>
      </c>
      <c r="D37" s="17">
        <v>0</v>
      </c>
      <c r="E37" s="33">
        <v>-5518.65</v>
      </c>
      <c r="F37" s="28">
        <v>0</v>
      </c>
      <c r="G37" s="28">
        <v>0</v>
      </c>
      <c r="H37" s="33">
        <v>-9484.59</v>
      </c>
      <c r="I37" s="17">
        <v>0</v>
      </c>
      <c r="J37" s="28">
        <v>0</v>
      </c>
      <c r="K37" s="17">
        <v>0</v>
      </c>
      <c r="L37" s="33">
        <f>SUM(B37:K37)</f>
        <v>-39199.350000000006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0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71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f>SUM(B44:K44)</f>
        <v>0</v>
      </c>
    </row>
    <row r="45" spans="1:12" ht="18.75" customHeight="1">
      <c r="A45" s="37" t="s">
        <v>72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f>SUM(B45:K45)</f>
        <v>0</v>
      </c>
    </row>
    <row r="46" spans="1:12" ht="18.75" customHeight="1">
      <c r="A46" s="37" t="s">
        <v>73</v>
      </c>
      <c r="B46" s="17">
        <v>-3433.33</v>
      </c>
      <c r="C46" s="17">
        <v>-2259.91</v>
      </c>
      <c r="D46" s="17">
        <v>-7170.87</v>
      </c>
      <c r="E46" s="17">
        <v>-5881.56</v>
      </c>
      <c r="F46" s="17">
        <v>-6200.27</v>
      </c>
      <c r="G46" s="17">
        <v>-3752.03</v>
      </c>
      <c r="H46" s="17">
        <v>-2042.61</v>
      </c>
      <c r="I46" s="17">
        <v>-2636.56</v>
      </c>
      <c r="J46" s="17">
        <v>-3230.51</v>
      </c>
      <c r="K46" s="17">
        <v>-4041.76</v>
      </c>
      <c r="L46" s="30">
        <f t="shared" si="11"/>
        <v>-40649.41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43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1"/>
        <v>0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44</v>
      </c>
      <c r="B50" s="41">
        <f>IF(B18+B29+B42+B51&lt;0,0,B18+B29+B51)</f>
        <v>612639.1000000001</v>
      </c>
      <c r="C50" s="41">
        <f>IF(C18+C29+C42+C51&lt;0,0,C18+C29+C51)</f>
        <v>461722.1</v>
      </c>
      <c r="D50" s="41">
        <f>IF(D18+D29+D42+D51&lt;0,0,D18+D29+D51)</f>
        <v>1466462.5300000003</v>
      </c>
      <c r="E50" s="41">
        <f>IF(E18+E29+E42+E51&lt;0,0,E18+E29+E51)</f>
        <v>1207794.0500000003</v>
      </c>
      <c r="F50" s="41">
        <f>IF(F18+F29+F42+F51&lt;0,0,F18+F29+F51)</f>
        <v>1281445.1199999996</v>
      </c>
      <c r="G50" s="41">
        <f>IF(G18+G29+G42+G51&lt;0,0,G18+G29+G51)</f>
        <v>768880.2399999999</v>
      </c>
      <c r="H50" s="41">
        <f>IF(H18+H29+H42+H51&lt;0,0,H18+H29+H51)</f>
        <v>412083.77</v>
      </c>
      <c r="I50" s="41">
        <f>IF(I18+I29+I42+I51&lt;0,0,I18+I29+I51)</f>
        <v>536371.2000000001</v>
      </c>
      <c r="J50" s="41">
        <f>IF(J18+J29+J42+J51&lt;0,0,J18+J29+J51)</f>
        <v>666968.6499999999</v>
      </c>
      <c r="K50" s="41">
        <f>IF(K18+K29+K42+K51&lt;0,0,K18+K29+K51)</f>
        <v>822480.0499999999</v>
      </c>
      <c r="L50" s="42">
        <f>SUM(B50:K50)</f>
        <v>8236846.81</v>
      </c>
      <c r="M50" s="53"/>
    </row>
    <row r="51" spans="1:12" ht="18.75" customHeight="1">
      <c r="A51" s="27" t="s">
        <v>45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46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47</v>
      </c>
      <c r="B56" s="41">
        <f>SUM(B57:B70)</f>
        <v>612639.1</v>
      </c>
      <c r="C56" s="41">
        <f aca="true" t="shared" si="12" ref="C56:J56">SUM(C57:C68)</f>
        <v>461722.11000000004</v>
      </c>
      <c r="D56" s="41">
        <f t="shared" si="12"/>
        <v>1466462.52</v>
      </c>
      <c r="E56" s="41">
        <f t="shared" si="12"/>
        <v>1207794.04</v>
      </c>
      <c r="F56" s="41">
        <f t="shared" si="12"/>
        <v>1281445.12</v>
      </c>
      <c r="G56" s="41">
        <f t="shared" si="12"/>
        <v>768880.24</v>
      </c>
      <c r="H56" s="41">
        <f t="shared" si="12"/>
        <v>412083.77</v>
      </c>
      <c r="I56" s="41">
        <f>SUM(I57:I71)</f>
        <v>536371.2</v>
      </c>
      <c r="J56" s="41">
        <f t="shared" si="12"/>
        <v>666968.65</v>
      </c>
      <c r="K56" s="41">
        <f>SUM(K57:K70)</f>
        <v>822480.05</v>
      </c>
      <c r="L56" s="46">
        <f>SUM(B56:K56)</f>
        <v>8236846.800000001</v>
      </c>
      <c r="M56" s="40"/>
    </row>
    <row r="57" spans="1:13" ht="18.75" customHeight="1">
      <c r="A57" s="47" t="s">
        <v>48</v>
      </c>
      <c r="B57" s="48">
        <v>612639.1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612639.1</v>
      </c>
      <c r="M57" s="40"/>
    </row>
    <row r="58" spans="1:12" ht="18.75" customHeight="1">
      <c r="A58" s="47" t="s">
        <v>58</v>
      </c>
      <c r="B58" s="17">
        <v>0</v>
      </c>
      <c r="C58" s="48">
        <v>403452.78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403452.78</v>
      </c>
    </row>
    <row r="59" spans="1:12" ht="18.75" customHeight="1">
      <c r="A59" s="47" t="s">
        <v>59</v>
      </c>
      <c r="B59" s="17">
        <v>0</v>
      </c>
      <c r="C59" s="48">
        <v>58269.33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58269.33</v>
      </c>
    </row>
    <row r="60" spans="1:12" ht="18.75" customHeight="1">
      <c r="A60" s="47" t="s">
        <v>49</v>
      </c>
      <c r="B60" s="17">
        <v>0</v>
      </c>
      <c r="C60" s="17">
        <v>0</v>
      </c>
      <c r="D60" s="48">
        <v>1466462.52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1466462.52</v>
      </c>
    </row>
    <row r="61" spans="1:12" ht="18.75" customHeight="1">
      <c r="A61" s="47" t="s">
        <v>50</v>
      </c>
      <c r="B61" s="17">
        <v>0</v>
      </c>
      <c r="C61" s="17">
        <v>0</v>
      </c>
      <c r="D61" s="17">
        <v>0</v>
      </c>
      <c r="E61" s="48">
        <v>1207794.04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1207794.04</v>
      </c>
    </row>
    <row r="62" spans="1:12" ht="18.75" customHeight="1">
      <c r="A62" s="47" t="s">
        <v>51</v>
      </c>
      <c r="B62" s="17">
        <v>0</v>
      </c>
      <c r="C62" s="17">
        <v>0</v>
      </c>
      <c r="D62" s="17">
        <v>0</v>
      </c>
      <c r="E62" s="17">
        <v>0</v>
      </c>
      <c r="F62" s="48">
        <v>1281445.12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1281445.12</v>
      </c>
    </row>
    <row r="63" spans="1:12" ht="18.75" customHeight="1">
      <c r="A63" s="47" t="s">
        <v>52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768880.24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768880.24</v>
      </c>
    </row>
    <row r="64" spans="1:12" ht="18.75" customHeight="1">
      <c r="A64" s="47" t="s">
        <v>53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412083.77</v>
      </c>
      <c r="I64" s="17">
        <v>0</v>
      </c>
      <c r="J64" s="17">
        <v>0</v>
      </c>
      <c r="K64" s="17">
        <v>0</v>
      </c>
      <c r="L64" s="46">
        <f t="shared" si="13"/>
        <v>412083.77</v>
      </c>
    </row>
    <row r="65" spans="1:12" ht="18.75" customHeight="1">
      <c r="A65" s="47" t="s">
        <v>54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56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666968.65</v>
      </c>
      <c r="K66" s="17">
        <v>0</v>
      </c>
      <c r="L66" s="46">
        <f t="shared" si="13"/>
        <v>666968.65</v>
      </c>
    </row>
    <row r="67" spans="1:12" ht="18.75" customHeight="1">
      <c r="A67" s="47" t="s">
        <v>66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474324.24</v>
      </c>
      <c r="L67" s="46">
        <f t="shared" si="13"/>
        <v>474324.24</v>
      </c>
    </row>
    <row r="68" spans="1:12" ht="18.75" customHeight="1">
      <c r="A68" s="47" t="s">
        <v>67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348155.81</v>
      </c>
      <c r="L68" s="46">
        <f t="shared" si="13"/>
        <v>348155.81</v>
      </c>
    </row>
    <row r="69" spans="1:12" ht="18.75" customHeight="1">
      <c r="A69" s="47" t="s">
        <v>68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69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50" t="s">
        <v>79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1">
        <v>536371.2</v>
      </c>
      <c r="J71" s="52">
        <v>0</v>
      </c>
      <c r="K71" s="52">
        <v>0</v>
      </c>
      <c r="L71" s="51">
        <f>SUM(B71:K71)</f>
        <v>536371.2</v>
      </c>
    </row>
    <row r="72" spans="1:12" ht="18" customHeight="1">
      <c r="A72" s="61"/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62"/>
      <c r="I73"/>
      <c r="K73"/>
    </row>
    <row r="74" spans="10:11" ht="14.25"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2022-07-12T18:52:06Z</dcterms:modified>
  <cp:category/>
  <cp:version/>
  <cp:contentType/>
  <cp:contentStatus/>
</cp:coreProperties>
</file>