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<sst xmlns="http://schemas.openxmlformats.org/spreadsheetml/2006/main" count="81" uniqueCount="80">
  <si>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</si>
  <si>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</si>
  <si>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</si>
  <si>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</si>
  <si>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</si>
  <si>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</si>
  <si>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</si>
  <si>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</si>
  <si>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</si>
  <si>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</si>
  <si>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</si>
  <si>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</si>
  <si>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</si>
  <si>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</si>
  <si>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</si>
  <si>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</si>
  <si>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</si>
  <si>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</si>
  <si>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</si>
  <si>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</si>
  <si>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</si>
  <si>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</si>
  <si>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</si>
  <si>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</si>
  <si>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</si>
  <si>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</si>
  <si>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</si>
  <si>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</si>
  <si>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</si>
  <si>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</si>
  <si>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</si>
  <si>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</si>
  <si>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</si>
  <si>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</si>
  <si>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</si>
  <si>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</si>
  <si>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</si>
  <si>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</si>
  <si>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</si>
  <si>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</si>
  <si>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</si>
  <si>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</si>
  <si>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</si>
  <si>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</si>
  <si>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</si>
  <si>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</si>
  <si>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</si>
  <si>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</si>
  <si>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</si>
  <si>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</si>
  <si>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</si>
  <si>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</si>
  <si>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</si>
  <si>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</si>
  <si>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</si>
  <si>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</si>
  <si>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</si>
  <si>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</si>
  <si>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</si>
  <si>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</si>
  <si>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</si>
  <si>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</si>
  <si>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</si>
  <si>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</si>
  <si>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</si>
  <si>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</si>
  <si>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</si>
  <si>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</si>
  <si>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</si>
  <si>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</si>
  <si>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</si>
  <si>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</si>
  <si>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</si>
  <si>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</si>
  <si>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OPERAÇÃO 03/07/22 - VENCIMENTO 08/07/22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</si>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</sst>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170" fontId="34" fillId="0" borderId="4" xfId="46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21109</v>
      </c>
      <c r="C7" s="10">
        <f>C8+C11</f>
        <v>28957</v>
      </c>
      <c r="D7" s="10">
        <f aca="true" t="shared" si="0" ref="D7:K7">D8+D11</f>
        <v>94495</v>
      </c>
      <c r="E7" s="10">
        <f t="shared" si="0"/>
        <v>76840</v>
      </c>
      <c r="F7" s="10">
        <f t="shared" si="0"/>
        <v>87093</v>
      </c>
      <c r="G7" s="10">
        <f t="shared" si="0"/>
        <v>36417</v>
      </c>
      <c r="H7" s="10">
        <f t="shared" si="0"/>
        <v>21787</v>
      </c>
      <c r="I7" s="10">
        <f t="shared" si="0"/>
        <v>37551</v>
      </c>
      <c r="J7" s="10">
        <f t="shared" si="0"/>
        <v>23482</v>
      </c>
      <c r="K7" s="10">
        <f t="shared" si="0"/>
        <v>68963</v>
      </c>
      <c r="L7" s="10">
        <f>SUM(B7:K7)</f>
        <v>496694</v>
      </c>
      <c r="M7" s="11"/>
    </row>
    <row r="8" spans="1:13" ht="17.25" customHeight="1">
      <c r="A8" s="12" t="s">
        <v>18</v>
      </c>
      <c r="B8" s="13">
        <f>B9+B10</f>
        <v>2075</v>
      </c>
      <c r="C8" s="13">
        <f aca="true" t="shared" si="1" ref="C8:K8">C9+C10</f>
        <v>2354</v>
      </c>
      <c r="D8" s="13">
        <f t="shared" si="1"/>
        <v>8651</v>
      </c>
      <c r="E8" s="13">
        <f t="shared" si="1"/>
        <v>6303</v>
      </c>
      <c r="F8" s="13">
        <f t="shared" si="1"/>
        <v>6752</v>
      </c>
      <c r="G8" s="13">
        <f t="shared" si="1"/>
        <v>3535</v>
      </c>
      <c r="H8" s="13">
        <f t="shared" si="1"/>
        <v>1700</v>
      </c>
      <c r="I8" s="13">
        <f t="shared" si="1"/>
        <v>2434</v>
      </c>
      <c r="J8" s="13">
        <f t="shared" si="1"/>
        <v>1748</v>
      </c>
      <c r="K8" s="13">
        <f t="shared" si="1"/>
        <v>4668</v>
      </c>
      <c r="L8" s="13">
        <f>SUM(B8:K8)</f>
        <v>40220</v>
      </c>
      <c r="M8"/>
    </row>
    <row r="9" spans="1:13" ht="17.25" customHeight="1">
      <c r="A9" s="14" t="s">
        <v>19</v>
      </c>
      <c r="B9" s="15">
        <v>2075</v>
      </c>
      <c r="C9" s="15">
        <v>2354</v>
      </c>
      <c r="D9" s="15">
        <v>8651</v>
      </c>
      <c r="E9" s="15">
        <v>6303</v>
      </c>
      <c r="F9" s="15">
        <v>6752</v>
      </c>
      <c r="G9" s="15">
        <v>3535</v>
      </c>
      <c r="H9" s="15">
        <v>1692</v>
      </c>
      <c r="I9" s="15">
        <v>2434</v>
      </c>
      <c r="J9" s="15">
        <v>1748</v>
      </c>
      <c r="K9" s="15">
        <v>4668</v>
      </c>
      <c r="L9" s="13">
        <f>SUM(B9:K9)</f>
        <v>40212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8</v>
      </c>
      <c r="I10" s="15">
        <v>0</v>
      </c>
      <c r="J10" s="15">
        <v>0</v>
      </c>
      <c r="K10" s="15">
        <v>0</v>
      </c>
      <c r="L10" s="13">
        <f>SUM(B10:K10)</f>
        <v>8</v>
      </c>
      <c r="M10"/>
    </row>
    <row r="11" spans="1:13" ht="17.25" customHeight="1">
      <c r="A11" s="12" t="s">
        <v>21</v>
      </c>
      <c r="B11" s="15">
        <v>19034</v>
      </c>
      <c r="C11" s="15">
        <v>26603</v>
      </c>
      <c r="D11" s="15">
        <v>85844</v>
      </c>
      <c r="E11" s="15">
        <v>70537</v>
      </c>
      <c r="F11" s="15">
        <v>80341</v>
      </c>
      <c r="G11" s="15">
        <v>32882</v>
      </c>
      <c r="H11" s="15">
        <v>20087</v>
      </c>
      <c r="I11" s="15">
        <v>35117</v>
      </c>
      <c r="J11" s="15">
        <v>21734</v>
      </c>
      <c r="K11" s="15">
        <v>64295</v>
      </c>
      <c r="L11" s="13">
        <f>SUM(B11:K11)</f>
        <v>456474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75</v>
      </c>
      <c r="B14" s="20">
        <v>-0.0354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1.231466557181765</v>
      </c>
      <c r="C16" s="22">
        <v>1.154673014347442</v>
      </c>
      <c r="D16" s="22">
        <v>1.034366038588034</v>
      </c>
      <c r="E16" s="22">
        <v>1.040611519058401</v>
      </c>
      <c r="F16" s="22">
        <v>1.155823348170716</v>
      </c>
      <c r="G16" s="22">
        <v>1.165313438074837</v>
      </c>
      <c r="H16" s="22">
        <v>1.122628775544697</v>
      </c>
      <c r="I16" s="22">
        <v>1.104921614578455</v>
      </c>
      <c r="J16" s="22">
        <v>1.32547004775379</v>
      </c>
      <c r="K16" s="22">
        <v>1.064125806721381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70</v>
      </c>
      <c r="B18" s="25">
        <f>SUM(B19:B28)</f>
        <v>192825.90999999997</v>
      </c>
      <c r="C18" s="25">
        <f aca="true" t="shared" si="2" ref="C18:K18">SUM(C19:C28)</f>
        <v>146274.24</v>
      </c>
      <c r="D18" s="25">
        <f t="shared" si="2"/>
        <v>509300.3</v>
      </c>
      <c r="E18" s="25">
        <f t="shared" si="2"/>
        <v>421121.2299999999</v>
      </c>
      <c r="F18" s="25">
        <f t="shared" si="2"/>
        <v>466685.67999999993</v>
      </c>
      <c r="G18" s="25">
        <f t="shared" si="2"/>
        <v>220507.49</v>
      </c>
      <c r="H18" s="25">
        <f t="shared" si="2"/>
        <v>140337.07</v>
      </c>
      <c r="I18" s="25">
        <f t="shared" si="2"/>
        <v>189565.86</v>
      </c>
      <c r="J18" s="25">
        <f t="shared" si="2"/>
        <v>159833.33</v>
      </c>
      <c r="K18" s="25">
        <f t="shared" si="2"/>
        <v>300754.63</v>
      </c>
      <c r="L18" s="25">
        <f>SUM(B18:K18)</f>
        <v>2747205.7399999998</v>
      </c>
      <c r="M18"/>
    </row>
    <row r="19" spans="1:13" ht="17.25" customHeight="1">
      <c r="A19" s="26" t="s">
        <v>24</v>
      </c>
      <c r="B19" s="60">
        <f>ROUND((B13+B14)*B7,2)</f>
        <v>152964.26</v>
      </c>
      <c r="C19" s="60">
        <f aca="true" t="shared" si="3" ref="C19:K19">ROUND((C13+C14)*C7,2)</f>
        <v>118827.95</v>
      </c>
      <c r="D19" s="60">
        <f t="shared" si="3"/>
        <v>461513.58</v>
      </c>
      <c r="E19" s="60">
        <f t="shared" si="3"/>
        <v>380142.85</v>
      </c>
      <c r="F19" s="60">
        <f t="shared" si="3"/>
        <v>380700.92</v>
      </c>
      <c r="G19" s="60">
        <f t="shared" si="3"/>
        <v>175034.67</v>
      </c>
      <c r="H19" s="60">
        <f t="shared" si="3"/>
        <v>115349.09</v>
      </c>
      <c r="I19" s="60">
        <f t="shared" si="3"/>
        <v>164833.87</v>
      </c>
      <c r="J19" s="60">
        <f t="shared" si="3"/>
        <v>111011.16</v>
      </c>
      <c r="K19" s="60">
        <f t="shared" si="3"/>
        <v>266231.66</v>
      </c>
      <c r="L19" s="33">
        <f>SUM(B19:K19)</f>
        <v>2326610.01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35406.11</v>
      </c>
      <c r="C20" s="33">
        <f t="shared" si="4"/>
        <v>18379.48</v>
      </c>
      <c r="D20" s="33">
        <f t="shared" si="4"/>
        <v>15860.39</v>
      </c>
      <c r="E20" s="33">
        <f t="shared" si="4"/>
        <v>15438.18</v>
      </c>
      <c r="F20" s="33">
        <f t="shared" si="4"/>
        <v>59322.09</v>
      </c>
      <c r="G20" s="33">
        <f t="shared" si="4"/>
        <v>28935.58</v>
      </c>
      <c r="H20" s="33">
        <f t="shared" si="4"/>
        <v>14145.12</v>
      </c>
      <c r="I20" s="33">
        <f t="shared" si="4"/>
        <v>17294.64</v>
      </c>
      <c r="J20" s="33">
        <f t="shared" si="4"/>
        <v>36130.81</v>
      </c>
      <c r="K20" s="33">
        <f t="shared" si="4"/>
        <v>17072.32</v>
      </c>
      <c r="L20" s="33">
        <f aca="true" t="shared" si="5" ref="L19:L26">SUM(B20:K20)</f>
        <v>257984.72000000003</v>
      </c>
      <c r="M20"/>
    </row>
    <row r="21" spans="1:13" ht="17.25" customHeight="1">
      <c r="A21" s="27" t="s">
        <v>26</v>
      </c>
      <c r="B21" s="33">
        <v>1797.27</v>
      </c>
      <c r="C21" s="33">
        <v>6637.1</v>
      </c>
      <c r="D21" s="33">
        <v>26086.6</v>
      </c>
      <c r="E21" s="33">
        <v>20182.61</v>
      </c>
      <c r="F21" s="33">
        <v>22846.47</v>
      </c>
      <c r="G21" s="33">
        <v>15480.21</v>
      </c>
      <c r="H21" s="33">
        <v>8471.18</v>
      </c>
      <c r="I21" s="33">
        <v>4845.08</v>
      </c>
      <c r="J21" s="33">
        <v>8362.74</v>
      </c>
      <c r="K21" s="33">
        <v>12610.49</v>
      </c>
      <c r="L21" s="33">
        <f t="shared" si="5"/>
        <v>127319.75000000001</v>
      </c>
      <c r="M21"/>
    </row>
    <row r="22" spans="1:13" ht="17.25" customHeight="1">
      <c r="A22" s="27" t="s">
        <v>27</v>
      </c>
      <c r="B22" s="33">
        <v>1729.43</v>
      </c>
      <c r="C22" s="29">
        <v>1729.43</v>
      </c>
      <c r="D22" s="29">
        <v>3458.86</v>
      </c>
      <c r="E22" s="29">
        <v>3458.86</v>
      </c>
      <c r="F22" s="33">
        <v>1729.43</v>
      </c>
      <c r="G22" s="29">
        <v>0</v>
      </c>
      <c r="H22" s="33">
        <v>1729.43</v>
      </c>
      <c r="I22" s="29">
        <v>1729.43</v>
      </c>
      <c r="J22" s="29">
        <v>3458.86</v>
      </c>
      <c r="K22" s="29">
        <v>3458.86</v>
      </c>
      <c r="L22" s="33">
        <f t="shared" si="5"/>
        <v>22482.59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474.15</v>
      </c>
      <c r="C24" s="33">
        <v>359.52</v>
      </c>
      <c r="D24" s="33">
        <v>1250.5</v>
      </c>
      <c r="E24" s="33">
        <v>1034.27</v>
      </c>
      <c r="F24" s="33">
        <v>1146.29</v>
      </c>
      <c r="G24" s="33">
        <v>541.88</v>
      </c>
      <c r="H24" s="33">
        <v>343.89</v>
      </c>
      <c r="I24" s="33">
        <v>466.33</v>
      </c>
      <c r="J24" s="33">
        <v>393.39</v>
      </c>
      <c r="K24" s="33">
        <v>737.27</v>
      </c>
      <c r="L24" s="33">
        <f t="shared" si="5"/>
        <v>6747.49</v>
      </c>
      <c r="M24"/>
    </row>
    <row r="25" spans="1:13" ht="17.25" customHeight="1">
      <c r="A25" s="27" t="s">
        <v>77</v>
      </c>
      <c r="B25" s="33">
        <v>314.15</v>
      </c>
      <c r="C25" s="33">
        <v>236.73</v>
      </c>
      <c r="D25" s="33">
        <v>770.81</v>
      </c>
      <c r="E25" s="33">
        <v>589.47</v>
      </c>
      <c r="F25" s="33">
        <v>642.98</v>
      </c>
      <c r="G25" s="33">
        <v>358.79</v>
      </c>
      <c r="H25" s="33">
        <v>203.45</v>
      </c>
      <c r="I25" s="33">
        <v>269.97</v>
      </c>
      <c r="J25" s="33">
        <v>326.71</v>
      </c>
      <c r="K25" s="33">
        <v>440.83</v>
      </c>
      <c r="L25" s="33">
        <f t="shared" si="5"/>
        <v>4153.89</v>
      </c>
      <c r="M25"/>
    </row>
    <row r="26" spans="1:13" ht="17.25" customHeight="1">
      <c r="A26" s="27" t="s">
        <v>78</v>
      </c>
      <c r="B26" s="33">
        <v>140.54</v>
      </c>
      <c r="C26" s="33">
        <v>104.03</v>
      </c>
      <c r="D26" s="33">
        <v>359.56</v>
      </c>
      <c r="E26" s="33">
        <v>274.99</v>
      </c>
      <c r="F26" s="33">
        <v>297.5</v>
      </c>
      <c r="G26" s="33">
        <v>156.36</v>
      </c>
      <c r="H26" s="33">
        <v>94.91</v>
      </c>
      <c r="I26" s="33">
        <v>126.54</v>
      </c>
      <c r="J26" s="33">
        <v>149.66</v>
      </c>
      <c r="K26" s="33">
        <v>203.2</v>
      </c>
      <c r="L26" s="33">
        <f t="shared" si="5"/>
        <v>1907.2900000000002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-114015.61</v>
      </c>
      <c r="C29" s="33">
        <f t="shared" si="6"/>
        <v>-12356.75</v>
      </c>
      <c r="D29" s="33">
        <f t="shared" si="6"/>
        <v>-45017.97</v>
      </c>
      <c r="E29" s="33">
        <f t="shared" si="6"/>
        <v>-336003.03</v>
      </c>
      <c r="F29" s="33">
        <f t="shared" si="6"/>
        <v>-36082.909999999996</v>
      </c>
      <c r="G29" s="33">
        <f t="shared" si="6"/>
        <v>-18567.22</v>
      </c>
      <c r="H29" s="33">
        <f t="shared" si="6"/>
        <v>-18841.62</v>
      </c>
      <c r="I29" s="33">
        <f t="shared" si="6"/>
        <v>-148302.7</v>
      </c>
      <c r="J29" s="33">
        <f t="shared" si="6"/>
        <v>-9878.68</v>
      </c>
      <c r="K29" s="33">
        <f t="shared" si="6"/>
        <v>-24638.91</v>
      </c>
      <c r="L29" s="33">
        <f aca="true" t="shared" si="7" ref="L29:L36">SUM(B29:K29)</f>
        <v>-763705.4000000001</v>
      </c>
      <c r="M29"/>
    </row>
    <row r="30" spans="1:13" ht="18.75" customHeight="1">
      <c r="A30" s="27" t="s">
        <v>30</v>
      </c>
      <c r="B30" s="33">
        <f>B31+B32+B33+B34</f>
        <v>-9130</v>
      </c>
      <c r="C30" s="33">
        <f aca="true" t="shared" si="8" ref="C30:K30">C31+C32+C33+C34</f>
        <v>-10357.6</v>
      </c>
      <c r="D30" s="33">
        <f t="shared" si="8"/>
        <v>-38064.4</v>
      </c>
      <c r="E30" s="33">
        <f t="shared" si="8"/>
        <v>-27733.2</v>
      </c>
      <c r="F30" s="33">
        <f t="shared" si="8"/>
        <v>-29708.8</v>
      </c>
      <c r="G30" s="33">
        <f t="shared" si="8"/>
        <v>-15554</v>
      </c>
      <c r="H30" s="33">
        <f t="shared" si="8"/>
        <v>-7444.8</v>
      </c>
      <c r="I30" s="33">
        <f t="shared" si="8"/>
        <v>-10709.6</v>
      </c>
      <c r="J30" s="33">
        <f t="shared" si="8"/>
        <v>-7691.2</v>
      </c>
      <c r="K30" s="33">
        <f t="shared" si="8"/>
        <v>-20539.2</v>
      </c>
      <c r="L30" s="33">
        <f t="shared" si="7"/>
        <v>-176932.80000000002</v>
      </c>
      <c r="M30"/>
    </row>
    <row r="31" spans="1:13" s="36" customFormat="1" ht="18.75" customHeight="1">
      <c r="A31" s="34" t="s">
        <v>55</v>
      </c>
      <c r="B31" s="33">
        <f>-ROUND((B9)*$E$3,2)</f>
        <v>-9130</v>
      </c>
      <c r="C31" s="33">
        <f aca="true" t="shared" si="9" ref="C31:K31">-ROUND((C9)*$E$3,2)</f>
        <v>-10357.6</v>
      </c>
      <c r="D31" s="33">
        <f t="shared" si="9"/>
        <v>-38064.4</v>
      </c>
      <c r="E31" s="33">
        <f t="shared" si="9"/>
        <v>-27733.2</v>
      </c>
      <c r="F31" s="33">
        <f t="shared" si="9"/>
        <v>-29708.8</v>
      </c>
      <c r="G31" s="33">
        <f t="shared" si="9"/>
        <v>-15554</v>
      </c>
      <c r="H31" s="33">
        <f t="shared" si="9"/>
        <v>-7444.8</v>
      </c>
      <c r="I31" s="33">
        <f t="shared" si="9"/>
        <v>-10709.6</v>
      </c>
      <c r="J31" s="33">
        <f t="shared" si="9"/>
        <v>-7691.2</v>
      </c>
      <c r="K31" s="33">
        <f t="shared" si="9"/>
        <v>-20539.2</v>
      </c>
      <c r="L31" s="33">
        <f t="shared" si="7"/>
        <v>-176932.80000000002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s="36" customFormat="1" ht="18.75" customHeight="1">
      <c r="A35" s="27" t="s">
        <v>34</v>
      </c>
      <c r="B35" s="38">
        <f>SUM(B36:B47)</f>
        <v>-104885.61</v>
      </c>
      <c r="C35" s="38">
        <f aca="true" t="shared" si="10" ref="C35:K35">SUM(C36:C47)</f>
        <v>-1999.15</v>
      </c>
      <c r="D35" s="38">
        <f t="shared" si="10"/>
        <v>-6953.57</v>
      </c>
      <c r="E35" s="38">
        <f t="shared" si="10"/>
        <v>-308269.83</v>
      </c>
      <c r="F35" s="38">
        <f t="shared" si="10"/>
        <v>-6374.11</v>
      </c>
      <c r="G35" s="38">
        <f t="shared" si="10"/>
        <v>-3013.22</v>
      </c>
      <c r="H35" s="38">
        <f t="shared" si="10"/>
        <v>-11396.82</v>
      </c>
      <c r="I35" s="38">
        <f t="shared" si="10"/>
        <v>-137593.1</v>
      </c>
      <c r="J35" s="38">
        <f t="shared" si="10"/>
        <v>-2187.48</v>
      </c>
      <c r="K35" s="38">
        <f t="shared" si="10"/>
        <v>-4099.71</v>
      </c>
      <c r="L35" s="33">
        <f t="shared" si="7"/>
        <v>-586772.6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-24196.11</v>
      </c>
      <c r="C37" s="17">
        <v>0</v>
      </c>
      <c r="D37" s="17">
        <v>0</v>
      </c>
      <c r="E37" s="33">
        <v>-5518.65</v>
      </c>
      <c r="F37" s="28">
        <v>0</v>
      </c>
      <c r="G37" s="28">
        <v>0</v>
      </c>
      <c r="H37" s="33">
        <v>-9484.59</v>
      </c>
      <c r="I37" s="17">
        <v>0</v>
      </c>
      <c r="J37" s="28">
        <v>0</v>
      </c>
      <c r="K37" s="17">
        <v>0</v>
      </c>
      <c r="L37" s="33">
        <f>SUM(B37:K37)</f>
        <v>-39199.350000000006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72</v>
      </c>
      <c r="B45" s="17">
        <v>0</v>
      </c>
      <c r="C45" s="17">
        <v>0</v>
      </c>
      <c r="D45" s="17">
        <v>0</v>
      </c>
      <c r="E45" s="17">
        <v>-297000</v>
      </c>
      <c r="F45" s="17">
        <v>0</v>
      </c>
      <c r="G45" s="17">
        <v>0</v>
      </c>
      <c r="H45" s="17">
        <v>0</v>
      </c>
      <c r="I45" s="17">
        <v>-135000</v>
      </c>
      <c r="J45" s="17">
        <v>0</v>
      </c>
      <c r="K45" s="17">
        <v>0</v>
      </c>
      <c r="L45" s="17">
        <f>SUM(B45:K45)</f>
        <v>-432000</v>
      </c>
    </row>
    <row r="46" spans="1:12" ht="18.75" customHeight="1">
      <c r="A46" s="37" t="s">
        <v>73</v>
      </c>
      <c r="B46" s="17">
        <v>-2636.56</v>
      </c>
      <c r="C46" s="17">
        <v>-1999.15</v>
      </c>
      <c r="D46" s="17">
        <v>-6953.57</v>
      </c>
      <c r="E46" s="17">
        <v>-5751.18</v>
      </c>
      <c r="F46" s="17">
        <v>-6374.11</v>
      </c>
      <c r="G46" s="17">
        <v>-3013.22</v>
      </c>
      <c r="H46" s="17">
        <v>-1912.23</v>
      </c>
      <c r="I46" s="17">
        <v>-2593.1</v>
      </c>
      <c r="J46" s="17">
        <v>-2187.48</v>
      </c>
      <c r="K46" s="17">
        <v>-4099.71</v>
      </c>
      <c r="L46" s="30">
        <f t="shared" si="11"/>
        <v>-37520.31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78810.29999999997</v>
      </c>
      <c r="C50" s="41">
        <f>IF(C18+C29+C42+C51&lt;0,0,C18+C29+C51)</f>
        <v>133917.49</v>
      </c>
      <c r="D50" s="41">
        <f>IF(D18+D29+D42+D51&lt;0,0,D18+D29+D51)</f>
        <v>464282.32999999996</v>
      </c>
      <c r="E50" s="41">
        <f>IF(E18+E29+E42+E51&lt;0,0,E18+E29+E51)</f>
        <v>85118.1999999999</v>
      </c>
      <c r="F50" s="41">
        <f>IF(F18+F29+F42+F51&lt;0,0,F18+F29+F51)</f>
        <v>430602.76999999996</v>
      </c>
      <c r="G50" s="41">
        <f>IF(G18+G29+G42+G51&lt;0,0,G18+G29+G51)</f>
        <v>201940.27</v>
      </c>
      <c r="H50" s="41">
        <f>IF(H18+H29+H42+H51&lt;0,0,H18+H29+H51)</f>
        <v>121495.45000000001</v>
      </c>
      <c r="I50" s="41">
        <f>IF(I18+I29+I42+I51&lt;0,0,I18+I29+I51)</f>
        <v>41263.159999999974</v>
      </c>
      <c r="J50" s="41">
        <f>IF(J18+J29+J42+J51&lt;0,0,J18+J29+J51)</f>
        <v>149954.65</v>
      </c>
      <c r="K50" s="41">
        <f>IF(K18+K29+K42+K51&lt;0,0,K18+K29+K51)</f>
        <v>276115.72000000003</v>
      </c>
      <c r="L50" s="42">
        <f>SUM(B50:K50)</f>
        <v>1983500.3399999996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78810.3</v>
      </c>
      <c r="C56" s="41">
        <f aca="true" t="shared" si="12" ref="C56:J56">SUM(C57:C68)</f>
        <v>133917.48</v>
      </c>
      <c r="D56" s="41">
        <f t="shared" si="12"/>
        <v>464282.33</v>
      </c>
      <c r="E56" s="41">
        <f t="shared" si="12"/>
        <v>85118.2</v>
      </c>
      <c r="F56" s="41">
        <f t="shared" si="12"/>
        <v>430602.77</v>
      </c>
      <c r="G56" s="41">
        <f t="shared" si="12"/>
        <v>201940.27</v>
      </c>
      <c r="H56" s="41">
        <f t="shared" si="12"/>
        <v>121495.45</v>
      </c>
      <c r="I56" s="41">
        <f>SUM(I57:I71)</f>
        <v>41263.16</v>
      </c>
      <c r="J56" s="41">
        <f t="shared" si="12"/>
        <v>149954.65</v>
      </c>
      <c r="K56" s="41">
        <f>SUM(K57:K70)</f>
        <v>276115.73</v>
      </c>
      <c r="L56" s="46">
        <f>SUM(B56:K56)</f>
        <v>1983500.3399999999</v>
      </c>
      <c r="M56" s="40"/>
    </row>
    <row r="57" spans="1:13" ht="18.75" customHeight="1">
      <c r="A57" s="47" t="s">
        <v>48</v>
      </c>
      <c r="B57" s="48">
        <v>78810.3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78810.3</v>
      </c>
      <c r="M57" s="40"/>
    </row>
    <row r="58" spans="1:12" ht="18.75" customHeight="1">
      <c r="A58" s="47" t="s">
        <v>58</v>
      </c>
      <c r="B58" s="17">
        <v>0</v>
      </c>
      <c r="C58" s="48">
        <v>116963.53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116963.53</v>
      </c>
    </row>
    <row r="59" spans="1:12" ht="18.75" customHeight="1">
      <c r="A59" s="47" t="s">
        <v>59</v>
      </c>
      <c r="B59" s="17">
        <v>0</v>
      </c>
      <c r="C59" s="48">
        <v>16953.95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16953.95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464282.33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464282.33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85118.2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85118.2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430602.77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430602.77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201940.27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201940.27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121495.45</v>
      </c>
      <c r="I64" s="17">
        <v>0</v>
      </c>
      <c r="J64" s="17">
        <v>0</v>
      </c>
      <c r="K64" s="17">
        <v>0</v>
      </c>
      <c r="L64" s="46">
        <f t="shared" si="13"/>
        <v>121495.45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149954.65</v>
      </c>
      <c r="K66" s="17">
        <v>0</v>
      </c>
      <c r="L66" s="46">
        <f t="shared" si="13"/>
        <v>149954.65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121159.58</v>
      </c>
      <c r="L67" s="46">
        <f t="shared" si="13"/>
        <v>121159.58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154956.15</v>
      </c>
      <c r="L68" s="46">
        <f t="shared" si="13"/>
        <v>154956.15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41263.16</v>
      </c>
      <c r="J71" s="52">
        <v>0</v>
      </c>
      <c r="K71" s="52">
        <v>0</v>
      </c>
      <c r="L71" s="51">
        <f>SUM(B71:K71)</f>
        <v>41263.16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2022-07-08T19:01:38Z</dcterms:modified>
  <cp:category/>
  <cp:version/>
  <cp:contentType/>
  <cp:contentStatus/>
</cp:coreProperties>
</file>